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cing" sheetId="1" r:id="rId5"/>
    <sheet state="visible" name="Offer" sheetId="2" r:id="rId6"/>
    <sheet state="visible" name="Pricing BAK" sheetId="3" r:id="rId7"/>
    <sheet state="visible" name="Pricing 1st Version" sheetId="4" r:id="rId8"/>
    <sheet state="visible" name="BAK" sheetId="5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tc={549929a2-7645-4692-a48a-e3bcf1913220}</author>
    <author>tc={a015ed04-53de-4056-a45b-7dc6fd9292c8}</author>
    <author>tc={cd08ad72-88f6-462c-ab00-322c92ca98fe}</author>
    <author>tc={e68aa928-d5cb-4489-8fc1-0a7feaa713b8}</author>
    <author>tc={e75f11e2-0e4e-4e91-b77c-4997be2e50eb}</author>
  </authors>
  <commentList>
    <comment authorId="0" xr:uid="{549929a2-7645-4692-a48a-e3bcf1913220}" ref="F2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wo kommen hier die x10 dazu?
</t>
      </text>
    </comment>
    <comment authorId="1" xr:uid="{a015ed04-53de-4056-a45b-7dc6fd9292c8}" ref="A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Entweder oder. Nur eins sollte in die Summe für "Price per 3D Model" einspielen
</t>
      </text>
    </comment>
    <comment authorId="2" xr:uid="{cd08ad72-88f6-462c-ab00-322c92ca98fe}" ref="F2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ist die Mikro-Krise hierzu groß genug, dass der Kunde den Mehwert hinter 20K sieht?
</t>
      </text>
    </comment>
    <comment authorId="3" xr:uid="{e68aa928-d5cb-4489-8fc1-0a7feaa713b8}" ref="F1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wie viele eurer Kunden benötigen tatsächlich 1.000 Modelle pro Jahr?
</t>
      </text>
    </comment>
    <comment authorId="4" xr:uid="{e75f11e2-0e4e-4e91-b77c-4997be2e50eb}" ref="D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gehts hier um die Anzahl der Modelle, die durch eine Person gecheckt werden, oder wird der Preis pro Modell aufgrechnet?
</t>
      </text>
    </comment>
  </commentList>
</comments>
</file>

<file path=xl/sharedStrings.xml><?xml version="1.0" encoding="utf-8"?>
<sst xmlns="http://schemas.openxmlformats.org/spreadsheetml/2006/main" count="250" uniqueCount="121">
  <si>
    <t>3D MODEL PRODUCTION — PRICING OVERVIEW</t>
  </si>
  <si>
    <t>TODOS</t>
  </si>
  <si>
    <t>Assumptions</t>
  </si>
  <si>
    <t>Customer</t>
  </si>
  <si>
    <t>C</t>
  </si>
  <si>
    <t>Revenue Pass-through</t>
  </si>
  <si>
    <t>Include</t>
  </si>
  <si>
    <t>Internal
 Cost / Unit</t>
  </si>
  <si>
    <t>TIER 1
 CORE</t>
  </si>
  <si>
    <t>TIER 2
 SCALE</t>
  </si>
  <si>
    <t>TIER 3
 ENTERPRISE</t>
  </si>
  <si>
    <t>Notes</t>
  </si>
  <si>
    <t>A Customer</t>
  </si>
  <si>
    <t>B Customer</t>
  </si>
  <si>
    <t>C Customer</t>
  </si>
  <si>
    <t>Sarbi x Kunden: macht das Sinn?</t>
  </si>
  <si>
    <t>① PRODUCTION STEPS — 3D MODEL (toggle Include = TRUE to activate a step)</t>
  </si>
  <si>
    <t>Cost per 3D Model unit — select which steps are part of your pipeline</t>
  </si>
  <si>
    <t>check text</t>
  </si>
  <si>
    <t>Geometry</t>
  </si>
  <si>
    <t>Base mesh generation — always included</t>
  </si>
  <si>
    <t>Texturing — Default</t>
  </si>
  <si>
    <t>Standard PBR textures (mutually exclusive with HQ)</t>
  </si>
  <si>
    <t>Texturing — High Quality</t>
  </si>
  <si>
    <t>4K HQ textures — replaces Default (not additive)</t>
  </si>
  <si>
    <t>Optimization</t>
  </si>
  <si>
    <t>LOD / poly reduction for real-time use</t>
  </si>
  <si>
    <t>Human Quality Check</t>
  </si>
  <si>
    <t>Manual QA review by 3D artist</t>
  </si>
  <si>
    <t>percentage into assuptions sheet</t>
  </si>
  <si>
    <t>► Effective Cost / 3D Model (active steps)</t>
  </si>
  <si>
    <t>② VOLUME &amp; USAGE (monthly — billed per model)</t>
  </si>
  <si>
    <t>Included models per month — overage billed at Additional Rate</t>
  </si>
  <si>
    <t>Included 3D Models / Month</t>
  </si>
  <si>
    <t>—</t>
  </si>
  <si>
    <t>Monthly model quota</t>
  </si>
  <si>
    <t>Price per 3D Model</t>
  </si>
  <si>
    <t>Per unit within quota</t>
  </si>
  <si>
    <t>Overage Rate (% of base price)</t>
  </si>
  <si>
    <t>NEED NAME FOR THIS</t>
  </si>
  <si>
    <t>to assumptions</t>
  </si>
  <si>
    <t>Additional Model Price (overage)</t>
  </si>
  <si>
    <t>Price per addional model</t>
  </si>
  <si>
    <t>► Monthly Base Fee (Quota × Unit Price)</t>
  </si>
  <si>
    <t>Min. Monthly Fee: 1.000 €</t>
  </si>
  <si>
    <t>③ SETUP &amp; ONBOARDING (one-time costs at contract start)</t>
  </si>
  <si>
    <t>One-time setup costs and onboarding fees</t>
  </si>
  <si>
    <t>Setup &amp; Onboarding</t>
  </si>
  <si>
    <t>Technical integration &amp; account setup</t>
  </si>
  <si>
    <t>Customization / Pipeline Profiles</t>
  </si>
  <si>
    <t>Custom pipeline configuration</t>
  </si>
  <si>
    <t>sollen wir das auch wenn es nicht included ist drin lassen zb training dass leute sehen sehr teuer ui ui ui</t>
  </si>
  <si>
    <t>Training / Fine-Tuning</t>
  </si>
  <si>
    <t>Fixed-fee for dedicated finetuning on customers specific use cases</t>
  </si>
  <si>
    <t>► One-time Onboading Costs</t>
  </si>
  <si>
    <t>One-time Onboading fee sum</t>
  </si>
  <si>
    <t>④ SERVICE LEVEL</t>
  </si>
  <si>
    <t>Support Channel</t>
  </si>
  <si>
    <t>Email + Call</t>
  </si>
  <si>
    <t>Dedicated CSM</t>
  </si>
  <si>
    <t>CSM = Customer Success Manager</t>
  </si>
  <si>
    <t>Professional Service Days / Year</t>
  </si>
  <si>
    <t>Included service hours to meet customers needs</t>
  </si>
  <si>
    <t>Ab bestimmten Summen pro Monat bekommst bestimmten Service</t>
  </si>
  <si>
    <t>Additional Prof. Service (per hour)</t>
  </si>
  <si>
    <t>Billed if service beyond included days is needed</t>
  </si>
  <si>
    <t>Annual Contract Discount</t>
  </si>
  <si>
    <t>Applied to annual prepay</t>
  </si>
  <si>
    <t>Quick-Decision Discount</t>
  </si>
  <si>
    <t>Stackable with annual discount for early sign</t>
  </si>
  <si>
    <t>3 Wochen</t>
  </si>
  <si>
    <t>Minimum Monthly Fee</t>
  </si>
  <si>
    <t>Floor regardless of volume</t>
  </si>
  <si>
    <t>remove</t>
  </si>
  <si>
    <t>⑤ PRICING SUMMARY — YEAR 1 (Annual Contract, incl. discounts)</t>
  </si>
  <si>
    <t>Monthly Base Fee</t>
  </si>
  <si>
    <t>we could check this with minimum montly fee and take max()</t>
  </si>
  <si>
    <t>TOTAL Annually</t>
  </si>
  <si>
    <t>Savings</t>
  </si>
  <si>
    <t>TOTAL Annually after Discount (Annual Contract)</t>
  </si>
  <si>
    <t>Setup &amp; Onboarding (one-time)</t>
  </si>
  <si>
    <t>⚠ Offer valid until 21.04.2026</t>
  </si>
  <si>
    <t>Max 6 Wochen</t>
  </si>
  <si>
    <t>hier offer rrendern</t>
  </si>
  <si>
    <t>Assumpstions</t>
  </si>
  <si>
    <t>Percentage</t>
  </si>
  <si>
    <t>not sure if needed here explicitly</t>
  </si>
  <si>
    <t>Tiers</t>
  </si>
  <si>
    <t>Term Intern</t>
  </si>
  <si>
    <t>Include in Pricing</t>
  </si>
  <si>
    <t>Production Step of 3D Model</t>
  </si>
  <si>
    <t xml:space="preserve">einbauen!!!! mit if </t>
  </si>
  <si>
    <t>Default</t>
  </si>
  <si>
    <t>Texturing (Default)</t>
  </si>
  <si>
    <t>Texturing (HQ)</t>
  </si>
  <si>
    <t>VOLUMEN &amp; USAGE</t>
  </si>
  <si>
    <t># 3D Models per month</t>
  </si>
  <si>
    <t>Once</t>
  </si>
  <si>
    <t>im Jahr</t>
  </si>
  <si>
    <t>Additional Models (when limit is reached)</t>
  </si>
  <si>
    <t>SETUP</t>
  </si>
  <si>
    <t>Customization/Pipeline Profiles</t>
  </si>
  <si>
    <t>Training/Finetuning</t>
  </si>
  <si>
    <t>ODER</t>
  </si>
  <si>
    <t>wäre fix nicht besser?</t>
  </si>
  <si>
    <t>wie können wir sowas rechtfertigen, wenn die eh mehr abnehmen? werden die dann nicht bestraft?</t>
  </si>
  <si>
    <t>SERVICE</t>
  </si>
  <si>
    <t>Support</t>
  </si>
  <si>
    <t>Professional Service Days per Year</t>
  </si>
  <si>
    <t>Additional Professional Service (per hour)</t>
  </si>
  <si>
    <t>Annual Contract Discount (%)</t>
  </si>
  <si>
    <t>Minimum Monthly Fee (USD)</t>
  </si>
  <si>
    <t>Wie berechnen wir gescheite min kosten?</t>
  </si>
  <si>
    <t>Total Cost – Year 1 (Annual Contract, USD)</t>
  </si>
  <si>
    <t>Savings (through Discount)</t>
  </si>
  <si>
    <t>Total Cost – Year 1 after Discount (Annual Contract, USD)</t>
  </si>
  <si>
    <t>Offer valid until</t>
  </si>
  <si>
    <t xml:space="preserve">hier absichtlich höher (dass man spielraum nach unten hat) </t>
  </si>
  <si>
    <t>hier nicht 20k fix</t>
  </si>
  <si>
    <t>Quick Decision Discount (%) valid until xx (6 weeks)</t>
  </si>
  <si>
    <t xml:space="preserve">Offer valid until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</si>
</sst>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[$€-1]"/>
    <numFmt numFmtId="165" formatCode="#,##0.00&quot;€&quot;"/>
    <numFmt numFmtId="166" formatCode="#,##0&quot;€&quot;"/>
    <numFmt numFmtId="167" formatCode="[$$]#,##0.00"/>
  </numFmts>
  <fonts count="22">
    <font>
      <sz val="10.0"/>
      <color rgb="FF000000"/>
      <name val="Arial"/>
      <scheme val="minor"/>
    </font>
    <font>
      <b/>
      <sz val="16.0"/>
      <color rgb="FFFFFFFF"/>
      <name val="Arial"/>
    </font>
    <font>
      <color theme="1"/>
      <name val="Arial"/>
      <scheme val="minor"/>
    </font>
    <font>
      <b/>
      <color theme="1"/>
      <name val="Arial"/>
      <scheme val="minor"/>
    </font>
    <font>
      <i/>
      <color rgb="FFAABCD8"/>
      <name val="Arial"/>
    </font>
    <font>
      <sz val="11.0"/>
      <color rgb="FF000000"/>
      <name val="Calibri"/>
    </font>
    <font>
      <b/>
      <color rgb="FFFFFFFF"/>
      <name val="Arial"/>
    </font>
    <font/>
    <font>
      <i/>
      <sz val="8.0"/>
      <color rgb="FF555577"/>
      <name val="Arial"/>
    </font>
    <font>
      <sz val="9.0"/>
      <color rgb="FF333333"/>
      <name val="Arial"/>
    </font>
    <font>
      <b/>
      <sz val="9.0"/>
      <color rgb="FF375623"/>
      <name val="Arial"/>
    </font>
    <font>
      <sz val="9.0"/>
      <color rgb="FF0000FF"/>
      <name val="Arial"/>
    </font>
    <font>
      <sz val="9.0"/>
      <color rgb="FF000000"/>
      <name val="Arial"/>
    </font>
    <font>
      <i/>
      <sz val="8.0"/>
      <color rgb="FF888888"/>
      <name val="Arial"/>
    </font>
    <font>
      <b/>
      <sz val="9.0"/>
      <color rgb="FF000000"/>
      <name val="Arial"/>
    </font>
    <font>
      <b/>
      <color rgb="FF000000"/>
      <name val="Arial"/>
    </font>
    <font>
      <b/>
      <sz val="9.0"/>
      <color rgb="FF555555"/>
      <name val="Arial"/>
    </font>
    <font>
      <b/>
      <sz val="9.0"/>
      <color rgb="FF333333"/>
      <name val="Arial"/>
    </font>
    <font>
      <b/>
      <sz val="11.0"/>
      <color rgb="FFFFFFFF"/>
      <name val="Arial"/>
    </font>
    <font>
      <b/>
      <color theme="1"/>
      <name val="Arial"/>
    </font>
    <font>
      <color theme="1"/>
      <name val="Arial"/>
    </font>
    <font>
      <b/>
      <i/>
      <color theme="1"/>
      <name val="Arial"/>
      <scheme val="minor"/>
    </font>
  </fonts>
  <fills count="20">
    <fill>
      <patternFill patternType="none"/>
    </fill>
    <fill>
      <patternFill patternType="lightGray"/>
    </fill>
    <fill>
      <patternFill patternType="solid">
        <fgColor rgb="FF1A3A6B"/>
        <bgColor rgb="FF1A3A6B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4472C4"/>
        <bgColor rgb="FF4472C4"/>
      </patternFill>
    </fill>
    <fill>
      <patternFill patternType="solid">
        <fgColor rgb="FF2E74B5"/>
        <bgColor rgb="FF2E74B5"/>
      </patternFill>
    </fill>
    <fill>
      <patternFill patternType="solid">
        <fgColor rgb="FF1F4E79"/>
        <bgColor rgb="FF1F4E79"/>
      </patternFill>
    </fill>
    <fill>
      <patternFill patternType="solid">
        <fgColor rgb="FF2D5496"/>
        <bgColor rgb="FF2D5496"/>
      </patternFill>
    </fill>
    <fill>
      <patternFill patternType="solid">
        <fgColor rgb="FFEFEFEF"/>
        <bgColor rgb="FFEFEFEF"/>
      </patternFill>
    </fill>
    <fill>
      <patternFill patternType="solid">
        <fgColor rgb="FFD6E4F7"/>
        <bgColor rgb="FFD6E4F7"/>
      </patternFill>
    </fill>
    <fill>
      <patternFill patternType="solid">
        <fgColor rgb="FFF7F9FC"/>
        <bgColor rgb="FFF7F9FC"/>
      </patternFill>
    </fill>
    <fill>
      <patternFill patternType="solid">
        <fgColor rgb="FFEEF2F8"/>
        <bgColor rgb="FFEEF2F8"/>
      </patternFill>
    </fill>
    <fill>
      <patternFill patternType="solid">
        <fgColor rgb="FFE8EFF9"/>
        <bgColor rgb="FFE8EFF9"/>
      </patternFill>
    </fill>
    <fill>
      <patternFill patternType="solid">
        <fgColor rgb="FFC5D5F0"/>
        <bgColor rgb="FFC5D5F0"/>
      </patternFill>
    </fill>
    <fill>
      <patternFill patternType="solid">
        <fgColor rgb="FF9BB5E0"/>
        <bgColor rgb="FF9BB5E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55A11"/>
        <bgColor rgb="FFC55A11"/>
      </patternFill>
    </fill>
  </fills>
  <borders count="2">
    <border/>
    <border>
      <bottom style="thin">
        <color rgb="FF2D5496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 shrinkToFit="0" wrapText="1"/>
    </xf>
    <xf borderId="0" fillId="3" fontId="3" numFmtId="0" xfId="0" applyAlignment="1" applyFill="1" applyFont="1">
      <alignment horizontal="center" readingOrder="0" vertical="center"/>
    </xf>
    <xf borderId="0" fillId="2" fontId="4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0" fillId="4" fontId="2" numFmtId="0" xfId="0" applyAlignment="1" applyFill="1" applyFont="1">
      <alignment readingOrder="0"/>
    </xf>
    <xf borderId="0" fillId="0" fontId="5" numFmtId="0" xfId="0" applyAlignment="1" applyFont="1">
      <alignment shrinkToFit="0" vertical="bottom" wrapText="0"/>
    </xf>
    <xf borderId="0" fillId="4" fontId="2" numFmtId="9" xfId="0" applyAlignment="1" applyFont="1" applyNumberFormat="1">
      <alignment readingOrder="0"/>
    </xf>
    <xf borderId="0" fillId="2" fontId="6" numFmtId="0" xfId="0" applyAlignment="1" applyFont="1">
      <alignment horizontal="center"/>
    </xf>
    <xf borderId="0" fillId="2" fontId="6" numFmtId="0" xfId="0" applyAlignment="1" applyFont="1">
      <alignment horizontal="center" readingOrder="0"/>
    </xf>
    <xf borderId="0" fillId="5" fontId="6" numFmtId="0" xfId="0" applyAlignment="1" applyFill="1" applyFont="1">
      <alignment horizontal="center" readingOrder="0"/>
    </xf>
    <xf borderId="0" fillId="6" fontId="6" numFmtId="0" xfId="0" applyAlignment="1" applyFill="1" applyFont="1">
      <alignment horizontal="center" readingOrder="0"/>
    </xf>
    <xf borderId="0" fillId="7" fontId="6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1" fillId="8" fontId="6" numFmtId="0" xfId="0" applyAlignment="1" applyBorder="1" applyFill="1" applyFont="1">
      <alignment horizontal="left" readingOrder="0"/>
    </xf>
    <xf borderId="1" fillId="0" fontId="7" numFmtId="0" xfId="0" applyBorder="1" applyFont="1"/>
    <xf borderId="0" fillId="9" fontId="2" numFmtId="164" xfId="0" applyAlignment="1" applyFill="1" applyFont="1" applyNumberFormat="1">
      <alignment readingOrder="0"/>
    </xf>
    <xf borderId="0" fillId="10" fontId="8" numFmtId="0" xfId="0" applyAlignment="1" applyFill="1" applyFont="1">
      <alignment horizontal="left" readingOrder="0"/>
    </xf>
    <xf borderId="0" fillId="9" fontId="2" numFmtId="164" xfId="0" applyFont="1" applyNumberFormat="1"/>
    <xf borderId="0" fillId="4" fontId="9" numFmtId="0" xfId="0" applyAlignment="1" applyFont="1">
      <alignment horizontal="left" readingOrder="0"/>
    </xf>
    <xf borderId="0" fillId="4" fontId="10" numFmtId="0" xfId="0" applyAlignment="1" applyFont="1">
      <alignment horizontal="center" readingOrder="0"/>
    </xf>
    <xf borderId="0" fillId="4" fontId="11" numFmtId="165" xfId="0" applyAlignment="1" applyFont="1" applyNumberFormat="1">
      <alignment horizontal="right" readingOrder="0" shrinkToFit="0" wrapText="0"/>
    </xf>
    <xf borderId="0" fillId="4" fontId="12" numFmtId="9" xfId="0" applyAlignment="1" applyFont="1" applyNumberFormat="1">
      <alignment horizontal="right" readingOrder="0" shrinkToFit="0" wrapText="0"/>
    </xf>
    <xf borderId="0" fillId="4" fontId="13" numFmtId="0" xfId="0" applyAlignment="1" applyFont="1">
      <alignment horizontal="left" readingOrder="0"/>
    </xf>
    <xf borderId="0" fillId="9" fontId="2" numFmtId="0" xfId="0" applyFont="1"/>
    <xf borderId="0" fillId="11" fontId="9" numFmtId="0" xfId="0" applyAlignment="1" applyFill="1" applyFont="1">
      <alignment horizontal="left" readingOrder="0"/>
    </xf>
    <xf borderId="0" fillId="12" fontId="10" numFmtId="0" xfId="0" applyAlignment="1" applyFill="1" applyFont="1">
      <alignment horizontal="center" readingOrder="0"/>
    </xf>
    <xf borderId="0" fillId="12" fontId="11" numFmtId="165" xfId="0" applyAlignment="1" applyFont="1" applyNumberFormat="1">
      <alignment horizontal="right" readingOrder="0" shrinkToFit="0" wrapText="0"/>
    </xf>
    <xf borderId="0" fillId="13" fontId="12" numFmtId="164" xfId="0" applyAlignment="1" applyFill="1" applyFont="1" applyNumberFormat="1">
      <alignment horizontal="right" readingOrder="0" shrinkToFit="0" wrapText="0"/>
    </xf>
    <xf borderId="0" fillId="14" fontId="12" numFmtId="165" xfId="0" applyAlignment="1" applyFill="1" applyFont="1" applyNumberFormat="1">
      <alignment horizontal="right" readingOrder="0" shrinkToFit="0" wrapText="0"/>
    </xf>
    <xf borderId="0" fillId="15" fontId="12" numFmtId="165" xfId="0" applyAlignment="1" applyFill="1" applyFont="1" applyNumberFormat="1">
      <alignment horizontal="right" readingOrder="0" shrinkToFit="0" wrapText="0"/>
    </xf>
    <xf borderId="0" fillId="11" fontId="13" numFmtId="0" xfId="0" applyAlignment="1" applyFont="1">
      <alignment horizontal="left" readingOrder="0"/>
    </xf>
    <xf borderId="0" fillId="16" fontId="2" numFmtId="164" xfId="0" applyAlignment="1" applyFill="1" applyFont="1" applyNumberFormat="1">
      <alignment readingOrder="0"/>
    </xf>
    <xf borderId="0" fillId="12" fontId="9" numFmtId="0" xfId="0" applyAlignment="1" applyFont="1">
      <alignment horizontal="left" readingOrder="0"/>
    </xf>
    <xf borderId="0" fillId="13" fontId="12" numFmtId="165" xfId="0" applyAlignment="1" applyFont="1" applyNumberFormat="1">
      <alignment horizontal="right" readingOrder="0" shrinkToFit="0" wrapText="0"/>
    </xf>
    <xf borderId="0" fillId="12" fontId="13" numFmtId="0" xfId="0" applyAlignment="1" applyFont="1">
      <alignment horizontal="left" readingOrder="0"/>
    </xf>
    <xf borderId="0" fillId="11" fontId="10" numFmtId="0" xfId="0" applyAlignment="1" applyFont="1">
      <alignment horizontal="center" readingOrder="0"/>
    </xf>
    <xf borderId="0" fillId="10" fontId="14" numFmtId="0" xfId="0" applyAlignment="1" applyFont="1">
      <alignment horizontal="left" readingOrder="0"/>
    </xf>
    <xf borderId="0" fillId="10" fontId="5" numFmtId="0" xfId="0" applyAlignment="1" applyFont="1">
      <alignment shrinkToFit="0" vertical="bottom" wrapText="0"/>
    </xf>
    <xf borderId="0" fillId="13" fontId="15" numFmtId="165" xfId="0" applyAlignment="1" applyFont="1" applyNumberFormat="1">
      <alignment horizontal="right" readingOrder="0" shrinkToFit="0" wrapText="0"/>
    </xf>
    <xf borderId="0" fillId="14" fontId="15" numFmtId="165" xfId="0" applyAlignment="1" applyFont="1" applyNumberFormat="1">
      <alignment horizontal="right" readingOrder="0" shrinkToFit="0" wrapText="0"/>
    </xf>
    <xf borderId="0" fillId="15" fontId="15" numFmtId="165" xfId="0" applyAlignment="1" applyFont="1" applyNumberFormat="1">
      <alignment horizontal="right" readingOrder="0" shrinkToFit="0" wrapText="0"/>
    </xf>
    <xf borderId="0" fillId="10" fontId="13" numFmtId="0" xfId="0" applyAlignment="1" applyFont="1">
      <alignment horizontal="left" readingOrder="0"/>
    </xf>
    <xf borderId="0" fillId="16" fontId="2" numFmtId="164" xfId="0" applyFont="1" applyNumberFormat="1"/>
    <xf borderId="0" fillId="17" fontId="5" numFmtId="0" xfId="0" applyAlignment="1" applyFill="1" applyFont="1">
      <alignment shrinkToFit="0" vertical="bottom" wrapText="0"/>
    </xf>
    <xf borderId="0" fillId="11" fontId="16" numFmtId="0" xfId="0" applyAlignment="1" applyFont="1">
      <alignment horizontal="center" readingOrder="0"/>
    </xf>
    <xf borderId="0" fillId="11" fontId="11" numFmtId="0" xfId="0" applyAlignment="1" applyFont="1">
      <alignment horizontal="right" shrinkToFit="0" wrapText="0"/>
    </xf>
    <xf borderId="0" fillId="13" fontId="12" numFmtId="0" xfId="0" applyAlignment="1" applyFont="1">
      <alignment horizontal="right" readingOrder="0" shrinkToFit="0" wrapText="0"/>
    </xf>
    <xf borderId="0" fillId="14" fontId="12" numFmtId="0" xfId="0" applyAlignment="1" applyFont="1">
      <alignment horizontal="right" readingOrder="0" shrinkToFit="0" wrapText="0"/>
    </xf>
    <xf borderId="0" fillId="15" fontId="12" numFmtId="3" xfId="0" applyAlignment="1" applyFont="1" applyNumberFormat="1">
      <alignment horizontal="right" readingOrder="0" shrinkToFit="0" wrapText="0"/>
    </xf>
    <xf borderId="0" fillId="12" fontId="16" numFmtId="0" xfId="0" applyAlignment="1" applyFont="1">
      <alignment horizontal="center" readingOrder="0"/>
    </xf>
    <xf borderId="0" fillId="12" fontId="11" numFmtId="0" xfId="0" applyAlignment="1" applyFont="1">
      <alignment horizontal="right" shrinkToFit="0" wrapText="0"/>
    </xf>
    <xf borderId="0" fillId="13" fontId="12" numFmtId="9" xfId="0" applyAlignment="1" applyFont="1" applyNumberFormat="1">
      <alignment horizontal="right" readingOrder="0" shrinkToFit="0" wrapText="0"/>
    </xf>
    <xf borderId="0" fillId="14" fontId="12" numFmtId="9" xfId="0" applyAlignment="1" applyFont="1" applyNumberFormat="1">
      <alignment horizontal="right" readingOrder="0" shrinkToFit="0" wrapText="0"/>
    </xf>
    <xf borderId="0" fillId="15" fontId="12" numFmtId="9" xfId="0" applyAlignment="1" applyFont="1" applyNumberFormat="1">
      <alignment horizontal="right" readingOrder="0" shrinkToFit="0" wrapText="0"/>
    </xf>
    <xf borderId="0" fillId="12" fontId="17" numFmtId="0" xfId="0" applyAlignment="1" applyFont="1">
      <alignment horizontal="left" readingOrder="0"/>
    </xf>
    <xf borderId="0" fillId="13" fontId="14" numFmtId="165" xfId="0" applyAlignment="1" applyFont="1" applyNumberFormat="1">
      <alignment horizontal="right" readingOrder="0" shrinkToFit="0" wrapText="0"/>
    </xf>
    <xf borderId="0" fillId="14" fontId="14" numFmtId="165" xfId="0" applyAlignment="1" applyFont="1" applyNumberFormat="1">
      <alignment horizontal="right" readingOrder="0" shrinkToFit="0" wrapText="0"/>
    </xf>
    <xf borderId="0" fillId="15" fontId="14" numFmtId="165" xfId="0" applyAlignment="1" applyFont="1" applyNumberFormat="1">
      <alignment horizontal="right" readingOrder="0" shrinkToFit="0" wrapText="0"/>
    </xf>
    <xf borderId="0" fillId="13" fontId="15" numFmtId="166" xfId="0" applyAlignment="1" applyFont="1" applyNumberFormat="1">
      <alignment horizontal="right" readingOrder="0" shrinkToFit="0" wrapText="0"/>
    </xf>
    <xf borderId="0" fillId="14" fontId="15" numFmtId="166" xfId="0" applyAlignment="1" applyFont="1" applyNumberFormat="1">
      <alignment horizontal="right" readingOrder="0" shrinkToFit="0" wrapText="0"/>
    </xf>
    <xf borderId="0" fillId="15" fontId="15" numFmtId="166" xfId="0" applyAlignment="1" applyFont="1" applyNumberFormat="1">
      <alignment horizontal="right" readingOrder="0" shrinkToFit="0" wrapText="0"/>
    </xf>
    <xf borderId="0" fillId="16" fontId="2" numFmtId="0" xfId="0" applyFont="1"/>
    <xf borderId="0" fillId="11" fontId="11" numFmtId="166" xfId="0" applyAlignment="1" applyFont="1" applyNumberFormat="1">
      <alignment horizontal="right" readingOrder="0" shrinkToFit="0" wrapText="0"/>
    </xf>
    <xf borderId="0" fillId="13" fontId="12" numFmtId="166" xfId="0" applyAlignment="1" applyFont="1" applyNumberFormat="1">
      <alignment horizontal="right" readingOrder="0" shrinkToFit="0" wrapText="0"/>
    </xf>
    <xf borderId="0" fillId="14" fontId="12" numFmtId="166" xfId="0" applyAlignment="1" applyFont="1" applyNumberFormat="1">
      <alignment horizontal="right" readingOrder="0" shrinkToFit="0" wrapText="0"/>
    </xf>
    <xf borderId="0" fillId="15" fontId="12" numFmtId="166" xfId="0" applyAlignment="1" applyFont="1" applyNumberFormat="1">
      <alignment horizontal="right" readingOrder="0" shrinkToFit="0" wrapText="0"/>
    </xf>
    <xf borderId="0" fillId="11" fontId="17" numFmtId="0" xfId="0" applyAlignment="1" applyFont="1">
      <alignment horizontal="left" readingOrder="0"/>
    </xf>
    <xf borderId="0" fillId="11" fontId="5" numFmtId="0" xfId="0" applyAlignment="1" applyFont="1">
      <alignment shrinkToFit="0" vertical="bottom" wrapText="0"/>
    </xf>
    <xf borderId="0" fillId="13" fontId="12" numFmtId="0" xfId="0" applyAlignment="1" applyFont="1">
      <alignment horizontal="center" readingOrder="0"/>
    </xf>
    <xf borderId="0" fillId="14" fontId="12" numFmtId="0" xfId="0" applyAlignment="1" applyFont="1">
      <alignment horizontal="center" readingOrder="0"/>
    </xf>
    <xf borderId="0" fillId="15" fontId="12" numFmtId="0" xfId="0" applyAlignment="1" applyFont="1">
      <alignment horizontal="center" readingOrder="0"/>
    </xf>
    <xf borderId="0" fillId="16" fontId="9" numFmtId="0" xfId="0" applyAlignment="1" applyFont="1">
      <alignment horizontal="left" readingOrder="0"/>
    </xf>
    <xf borderId="0" fillId="16" fontId="5" numFmtId="0" xfId="0" applyAlignment="1" applyFont="1">
      <alignment shrinkToFit="0" vertical="bottom" wrapText="0"/>
    </xf>
    <xf borderId="0" fillId="16" fontId="12" numFmtId="0" xfId="0" applyAlignment="1" applyFont="1">
      <alignment horizontal="center" readingOrder="0"/>
    </xf>
    <xf borderId="0" fillId="16" fontId="13" numFmtId="0" xfId="0" applyAlignment="1" applyFont="1">
      <alignment horizontal="left" readingOrder="0"/>
    </xf>
    <xf borderId="0" fillId="16" fontId="2" numFmtId="0" xfId="0" applyAlignment="1" applyFont="1">
      <alignment readingOrder="0" shrinkToFit="0" wrapText="1"/>
    </xf>
    <xf borderId="0" fillId="13" fontId="12" numFmtId="166" xfId="0" applyAlignment="1" applyFont="1" applyNumberFormat="1">
      <alignment horizontal="center" readingOrder="0"/>
    </xf>
    <xf borderId="0" fillId="14" fontId="12" numFmtId="166" xfId="0" applyAlignment="1" applyFont="1" applyNumberFormat="1">
      <alignment horizontal="center" readingOrder="0"/>
    </xf>
    <xf borderId="0" fillId="15" fontId="12" numFmtId="166" xfId="0" applyAlignment="1" applyFont="1" applyNumberFormat="1">
      <alignment horizontal="center" readingOrder="0"/>
    </xf>
    <xf borderId="0" fillId="12" fontId="5" numFmtId="0" xfId="0" applyAlignment="1" applyFont="1">
      <alignment shrinkToFit="0" vertical="bottom" wrapText="0"/>
    </xf>
    <xf borderId="0" fillId="13" fontId="12" numFmtId="10" xfId="0" applyAlignment="1" applyFont="1" applyNumberFormat="1">
      <alignment horizontal="center" readingOrder="0"/>
    </xf>
    <xf borderId="0" fillId="14" fontId="12" numFmtId="10" xfId="0" applyAlignment="1" applyFont="1" applyNumberFormat="1">
      <alignment horizontal="center" readingOrder="0"/>
    </xf>
    <xf borderId="0" fillId="15" fontId="12" numFmtId="10" xfId="0" applyAlignment="1" applyFont="1" applyNumberFormat="1">
      <alignment horizontal="center" readingOrder="0"/>
    </xf>
    <xf borderId="0" fillId="18" fontId="9" numFmtId="0" xfId="0" applyAlignment="1" applyFill="1" applyFont="1">
      <alignment horizontal="left" readingOrder="0"/>
    </xf>
    <xf borderId="0" fillId="18" fontId="5" numFmtId="0" xfId="0" applyAlignment="1" applyFont="1">
      <alignment shrinkToFit="0" vertical="bottom" wrapText="0"/>
    </xf>
    <xf borderId="0" fillId="18" fontId="12" numFmtId="166" xfId="0" applyAlignment="1" applyFont="1" applyNumberFormat="1">
      <alignment horizontal="center" readingOrder="0"/>
    </xf>
    <xf borderId="0" fillId="18" fontId="13" numFmtId="0" xfId="0" applyAlignment="1" applyFont="1">
      <alignment horizontal="left" readingOrder="0"/>
    </xf>
    <xf borderId="0" fillId="18" fontId="2" numFmtId="0" xfId="0" applyAlignment="1" applyFont="1">
      <alignment readingOrder="0" shrinkToFit="0" wrapText="1"/>
    </xf>
    <xf borderId="0" fillId="18" fontId="2" numFmtId="164" xfId="0" applyFont="1" applyNumberFormat="1"/>
    <xf borderId="0" fillId="18" fontId="2" numFmtId="0" xfId="0" applyFont="1"/>
    <xf borderId="0" fillId="13" fontId="14" numFmtId="166" xfId="0" applyAlignment="1" applyFont="1" applyNumberFormat="1">
      <alignment horizontal="right" readingOrder="0" shrinkToFit="0" wrapText="0"/>
    </xf>
    <xf borderId="0" fillId="14" fontId="14" numFmtId="166" xfId="0" applyAlignment="1" applyFont="1" applyNumberFormat="1">
      <alignment horizontal="right" readingOrder="0" shrinkToFit="0" wrapText="0"/>
    </xf>
    <xf borderId="0" fillId="15" fontId="14" numFmtId="166" xfId="0" applyAlignment="1" applyFont="1" applyNumberFormat="1">
      <alignment horizontal="right" readingOrder="0" shrinkToFit="0" wrapText="0"/>
    </xf>
    <xf borderId="0" fillId="11" fontId="12" numFmtId="0" xfId="0" applyAlignment="1" applyFont="1">
      <alignment horizontal="left" readingOrder="0"/>
    </xf>
    <xf borderId="0" fillId="13" fontId="12" numFmtId="10" xfId="0" applyAlignment="1" applyFont="1" applyNumberFormat="1">
      <alignment horizontal="right" readingOrder="0" shrinkToFit="0" wrapText="0"/>
    </xf>
    <xf borderId="0" fillId="14" fontId="12" numFmtId="10" xfId="0" applyAlignment="1" applyFont="1" applyNumberFormat="1">
      <alignment horizontal="right" readingOrder="0" shrinkToFit="0" wrapText="0"/>
    </xf>
    <xf borderId="0" fillId="15" fontId="12" numFmtId="10" xfId="0" applyAlignment="1" applyFont="1" applyNumberFormat="1">
      <alignment horizontal="right" readingOrder="0" shrinkToFit="0" wrapText="0"/>
    </xf>
    <xf borderId="0" fillId="12" fontId="12" numFmtId="0" xfId="0" applyAlignment="1" applyFont="1">
      <alignment horizontal="left" readingOrder="0"/>
    </xf>
    <xf borderId="0" fillId="2" fontId="6" numFmtId="0" xfId="0" applyAlignment="1" applyFont="1">
      <alignment horizontal="left" readingOrder="0"/>
    </xf>
    <xf borderId="0" fillId="2" fontId="5" numFmtId="0" xfId="0" applyAlignment="1" applyFont="1">
      <alignment shrinkToFit="0" vertical="bottom" wrapText="0"/>
    </xf>
    <xf borderId="0" fillId="5" fontId="18" numFmtId="166" xfId="0" applyAlignment="1" applyFont="1" applyNumberFormat="1">
      <alignment horizontal="right" readingOrder="0" shrinkToFit="0" wrapText="0"/>
    </xf>
    <xf borderId="0" fillId="6" fontId="18" numFmtId="166" xfId="0" applyAlignment="1" applyFont="1" applyNumberFormat="1">
      <alignment horizontal="right" readingOrder="0" shrinkToFit="0" wrapText="0"/>
    </xf>
    <xf borderId="0" fillId="7" fontId="18" numFmtId="166" xfId="0" applyAlignment="1" applyFont="1" applyNumberFormat="1">
      <alignment horizontal="right" readingOrder="0" shrinkToFit="0" wrapText="0"/>
    </xf>
    <xf borderId="0" fillId="19" fontId="6" numFmtId="0" xfId="0" applyAlignment="1" applyFill="1" applyFont="1">
      <alignment horizontal="left" readingOrder="0"/>
    </xf>
    <xf borderId="0" fillId="0" fontId="3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0" fillId="11" fontId="11" numFmtId="165" xfId="0" applyAlignment="1" applyFont="1" applyNumberFormat="1">
      <alignment horizontal="right" readingOrder="0" shrinkToFit="0" wrapText="0"/>
    </xf>
    <xf borderId="0" fillId="12" fontId="11" numFmtId="166" xfId="0" applyAlignment="1" applyFont="1" applyNumberFormat="1">
      <alignment horizontal="right" readingOrder="0" shrinkToFit="0" wrapText="0"/>
    </xf>
    <xf borderId="0" fillId="0" fontId="19" numFmtId="0" xfId="0" applyAlignment="1" applyFont="1">
      <alignment readingOrder="0" vertical="bottom"/>
    </xf>
    <xf borderId="0" fillId="0" fontId="19" numFmtId="0" xfId="0" applyAlignment="1" applyFont="1">
      <alignment vertical="bottom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0" numFmtId="0" xfId="0" applyAlignment="1" applyFont="1">
      <alignment readingOrder="0" vertical="bottom"/>
    </xf>
    <xf borderId="0" fillId="0" fontId="20" numFmtId="0" xfId="0" applyAlignment="1" applyFont="1">
      <alignment vertical="bottom"/>
    </xf>
    <xf borderId="0" fillId="0" fontId="2" numFmtId="9" xfId="0" applyAlignment="1" applyFont="1" applyNumberFormat="1">
      <alignment readingOrder="0"/>
    </xf>
    <xf borderId="0" fillId="0" fontId="2" numFmtId="0" xfId="0" applyFont="1"/>
    <xf borderId="0" fillId="0" fontId="2" numFmtId="166" xfId="0" applyAlignment="1" applyFont="1" applyNumberFormat="1">
      <alignment readingOrder="0"/>
    </xf>
    <xf borderId="0" fillId="0" fontId="3" numFmtId="0" xfId="0" applyFont="1"/>
    <xf borderId="0" fillId="0" fontId="20" numFmtId="0" xfId="0" applyAlignment="1" applyFont="1">
      <alignment horizontal="right" vertical="bottom"/>
    </xf>
    <xf borderId="0" fillId="0" fontId="20" numFmtId="0" xfId="0" applyAlignment="1" applyFont="1">
      <alignment vertical="bottom"/>
    </xf>
    <xf borderId="0" fillId="0" fontId="20" numFmtId="167" xfId="0" applyAlignment="1" applyFont="1" applyNumberFormat="1">
      <alignment horizontal="right" vertical="bottom"/>
    </xf>
    <xf borderId="0" fillId="0" fontId="20" numFmtId="9" xfId="0" applyAlignment="1" applyFont="1" applyNumberFormat="1">
      <alignment horizontal="right" vertical="bottom"/>
    </xf>
    <xf borderId="0" fillId="0" fontId="19" numFmtId="0" xfId="0" applyAlignment="1" applyFont="1">
      <alignment vertical="bottom"/>
    </xf>
    <xf borderId="0" fillId="0" fontId="3" numFmtId="164" xfId="0" applyFont="1" applyNumberFormat="1"/>
    <xf borderId="0" fillId="0" fontId="21" numFmtId="0" xfId="0" applyAlignment="1" applyFont="1">
      <alignment readingOrder="0"/>
    </xf>
    <xf borderId="0" fillId="0" fontId="2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etehan Ertas" id="{8b1ec6d6-66b2-4c66-aa89-aa34aaf4517e}" providerId="google-sheets"/>
  <x18tc:person displayName="Sarbjit Mondair" id="{eb1cb1c7-b051-409b-b986-3864b45adb7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21" dT="2026-03-23T10:00:51.00" personId="{eb1cb1c7-b051-409b-b986-3864b45adb7e}" id="{cd08ad72-88f6-462c-ab00-322c92ca98fe}" done="0">
    <x18tc:text xml:space="preserve">ist die Mikro-Krise hierzu groß genug, dass der Kunde den Mehwert hinter 20K sieht?</x18tc:text>
  </x18tc:threadedComment>
  <x18tc:threadedComment ref="F23" dT="2026-03-23T07:47:18.00" personId="{eb1cb1c7-b051-409b-b986-3864b45adb7e}" id="{549929a2-7645-4692-a48a-e3bcf1913220}" done="0">
    <x18tc:text xml:space="preserve">wo kommen hier die x10 dazu?</x18tc:text>
  </x18tc:threadedComment>
  <x18tc:threadedComment ref="F12" dT="2026-03-23T07:48:21.00" personId="{eb1cb1c7-b051-409b-b986-3864b45adb7e}" id="{e68aa928-d5cb-4489-8fc1-0a7feaa713b8}" done="1">
    <x18tc:text xml:space="preserve">wie viele eurer Kunden benötigen tatsächlich 1.000 Modelle pro Jahr?</x18tc:text>
  </x18tc:threadedComment>
  <x18tc:threadedComment ref="A6" dT="2026-03-20T14:29:48.00" personId="{8b1ec6d6-66b2-4c66-aa89-aa34aaf4517e}" id="{a015ed04-53de-4056-a45b-7dc6fd9292c8}" done="1">
    <x18tc:text xml:space="preserve">Entweder oder. Nur eins sollte in die Summe für "Price per 3D Model" einspielen</x18tc:text>
  </x18tc:threadedComment>
  <x18tc:threadedComment ref="D9" dT="2026-03-23T07:49:27.00" personId="{eb1cb1c7-b051-409b-b986-3864b45adb7e}" id="{e75f11e2-0e4e-4e91-b77c-4997be2e50eb}" done="1">
    <x18tc:text xml:space="preserve">gehts hier um die Anzahl der Modelle, die durch eine Person gecheckt werden, oder wird der Preis pro Modell aufgrechnet?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4.xml"/><Relationship Id="rId5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5"/>
    <col customWidth="1" min="7" max="7" width="40.38"/>
    <col customWidth="1" min="8" max="8" width="19.0"/>
    <col customWidth="1" min="9" max="9" width="18.0"/>
  </cols>
  <sheetData>
    <row r="1">
      <c r="A1" s="1" t="s">
        <v>0</v>
      </c>
      <c r="H1" s="2" t="s">
        <v>1</v>
      </c>
      <c r="I1" s="3" t="s">
        <v>2</v>
      </c>
    </row>
    <row r="2">
      <c r="A2" s="4"/>
      <c r="H2" s="5"/>
      <c r="I2" s="6" t="s">
        <v>3</v>
      </c>
      <c r="J2" s="6" t="s">
        <v>4</v>
      </c>
    </row>
    <row r="3">
      <c r="A3" s="7"/>
      <c r="B3" s="7"/>
      <c r="C3" s="7"/>
      <c r="D3" s="7"/>
      <c r="E3" s="7"/>
      <c r="F3" s="7"/>
      <c r="G3" s="7"/>
      <c r="H3" s="5"/>
      <c r="I3" s="6" t="s">
        <v>5</v>
      </c>
      <c r="J3" s="8">
        <v>0.1</v>
      </c>
    </row>
    <row r="4">
      <c r="A4" s="9"/>
      <c r="B4" s="10" t="s">
        <v>6</v>
      </c>
      <c r="C4" s="10" t="s">
        <v>7</v>
      </c>
      <c r="D4" s="11" t="s">
        <v>8</v>
      </c>
      <c r="E4" s="12" t="s">
        <v>9</v>
      </c>
      <c r="F4" s="13" t="s">
        <v>10</v>
      </c>
      <c r="G4" s="10" t="s">
        <v>11</v>
      </c>
      <c r="H4" s="5"/>
      <c r="I4" s="11" t="s">
        <v>12</v>
      </c>
      <c r="J4" s="12" t="s">
        <v>13</v>
      </c>
      <c r="K4" s="13" t="s">
        <v>14</v>
      </c>
      <c r="L4" s="14" t="s">
        <v>15</v>
      </c>
    </row>
    <row r="5">
      <c r="A5" s="15" t="s">
        <v>16</v>
      </c>
      <c r="B5" s="16"/>
      <c r="C5" s="16"/>
      <c r="D5" s="16"/>
      <c r="E5" s="16"/>
      <c r="F5" s="16"/>
      <c r="G5" s="16"/>
      <c r="H5" s="5"/>
      <c r="I5" s="17"/>
      <c r="J5" s="17"/>
      <c r="K5" s="17"/>
    </row>
    <row r="6">
      <c r="A6" s="18" t="s">
        <v>17</v>
      </c>
      <c r="H6" s="2" t="s">
        <v>18</v>
      </c>
      <c r="I6" s="19"/>
      <c r="J6" s="19"/>
      <c r="K6" s="19"/>
    </row>
    <row r="7">
      <c r="A7" s="20"/>
      <c r="B7" s="21"/>
      <c r="C7" s="22"/>
      <c r="D7" s="23">
        <v>1.0</v>
      </c>
      <c r="E7" s="23">
        <v>0.9</v>
      </c>
      <c r="F7" s="23">
        <v>0.8</v>
      </c>
      <c r="G7" s="24"/>
      <c r="H7" s="5"/>
      <c r="I7" s="25"/>
      <c r="J7" s="25"/>
      <c r="K7" s="25"/>
    </row>
    <row r="8">
      <c r="A8" s="26" t="s">
        <v>19</v>
      </c>
      <c r="B8" s="27" t="b">
        <v>1</v>
      </c>
      <c r="C8" s="28">
        <f t="shared" ref="C8:C12" si="1">IF($J$2="A", I8, IF($J$2="B", J8, K8))</f>
        <v>2.5</v>
      </c>
      <c r="D8" s="29">
        <f t="shared" ref="D8:D12" si="2">IF(B8,C8,0)</f>
        <v>2.5</v>
      </c>
      <c r="E8" s="30">
        <f>D8*E7</f>
        <v>2.25</v>
      </c>
      <c r="F8" s="31">
        <f>D8*F7</f>
        <v>2</v>
      </c>
      <c r="G8" s="32" t="s">
        <v>20</v>
      </c>
      <c r="H8" s="5"/>
      <c r="I8" s="17">
        <v>4.0</v>
      </c>
      <c r="J8" s="17">
        <v>3.5</v>
      </c>
      <c r="K8" s="33">
        <v>2.5</v>
      </c>
    </row>
    <row r="9">
      <c r="A9" s="34" t="s">
        <v>21</v>
      </c>
      <c r="B9" s="27" t="b">
        <v>0</v>
      </c>
      <c r="C9" s="28">
        <f t="shared" si="1"/>
        <v>1</v>
      </c>
      <c r="D9" s="35">
        <f t="shared" si="2"/>
        <v>0</v>
      </c>
      <c r="E9" s="30">
        <f t="shared" ref="E9:E12" si="3">D9*0.9</f>
        <v>0</v>
      </c>
      <c r="F9" s="31">
        <f t="shared" ref="F9:F12" si="4">D9*0.8</f>
        <v>0</v>
      </c>
      <c r="G9" s="36" t="s">
        <v>22</v>
      </c>
      <c r="H9" s="5"/>
      <c r="I9" s="17">
        <v>2.0</v>
      </c>
      <c r="J9" s="17">
        <v>1.5</v>
      </c>
      <c r="K9" s="33">
        <v>1.0</v>
      </c>
    </row>
    <row r="10">
      <c r="A10" s="26" t="s">
        <v>23</v>
      </c>
      <c r="B10" s="27" t="b">
        <v>0</v>
      </c>
      <c r="C10" s="28">
        <f t="shared" si="1"/>
        <v>2</v>
      </c>
      <c r="D10" s="35">
        <f t="shared" si="2"/>
        <v>0</v>
      </c>
      <c r="E10" s="30">
        <f t="shared" si="3"/>
        <v>0</v>
      </c>
      <c r="F10" s="31">
        <f t="shared" si="4"/>
        <v>0</v>
      </c>
      <c r="G10" s="32" t="s">
        <v>24</v>
      </c>
      <c r="H10" s="5"/>
      <c r="I10" s="17">
        <v>3.0</v>
      </c>
      <c r="J10" s="17">
        <v>2.5</v>
      </c>
      <c r="K10" s="33">
        <v>2.0</v>
      </c>
    </row>
    <row r="11">
      <c r="A11" s="34" t="s">
        <v>25</v>
      </c>
      <c r="B11" s="37" t="b">
        <v>1</v>
      </c>
      <c r="C11" s="28">
        <f t="shared" si="1"/>
        <v>1</v>
      </c>
      <c r="D11" s="35">
        <f t="shared" si="2"/>
        <v>1</v>
      </c>
      <c r="E11" s="30">
        <f t="shared" si="3"/>
        <v>0.9</v>
      </c>
      <c r="F11" s="31">
        <f t="shared" si="4"/>
        <v>0.8</v>
      </c>
      <c r="G11" s="36" t="s">
        <v>26</v>
      </c>
      <c r="H11" s="5"/>
      <c r="I11" s="17">
        <v>2.0</v>
      </c>
      <c r="J11" s="17">
        <v>1.5</v>
      </c>
      <c r="K11" s="33">
        <v>1.0</v>
      </c>
    </row>
    <row r="12">
      <c r="A12" s="26" t="s">
        <v>27</v>
      </c>
      <c r="B12" s="27" t="b">
        <v>0</v>
      </c>
      <c r="C12" s="28">
        <f t="shared" si="1"/>
        <v>2.5</v>
      </c>
      <c r="D12" s="35">
        <f t="shared" si="2"/>
        <v>0</v>
      </c>
      <c r="E12" s="30">
        <f t="shared" si="3"/>
        <v>0</v>
      </c>
      <c r="F12" s="31">
        <f t="shared" si="4"/>
        <v>0</v>
      </c>
      <c r="G12" s="32" t="s">
        <v>28</v>
      </c>
      <c r="H12" s="2" t="s">
        <v>29</v>
      </c>
      <c r="I12" s="17">
        <v>3.5</v>
      </c>
      <c r="J12" s="17">
        <v>3.0</v>
      </c>
      <c r="K12" s="33">
        <v>2.5</v>
      </c>
    </row>
    <row r="13">
      <c r="A13" s="38" t="s">
        <v>30</v>
      </c>
      <c r="B13" s="39"/>
      <c r="C13" s="39"/>
      <c r="D13" s="40">
        <f t="shared" ref="D13:F13" si="5">SUM(D8:D12)</f>
        <v>3.5</v>
      </c>
      <c r="E13" s="41">
        <f t="shared" si="5"/>
        <v>3.15</v>
      </c>
      <c r="F13" s="42">
        <f t="shared" si="5"/>
        <v>2.8</v>
      </c>
      <c r="G13" s="43"/>
      <c r="H13" s="5"/>
      <c r="I13" s="19"/>
      <c r="J13" s="19"/>
      <c r="K13" s="44"/>
    </row>
    <row r="14">
      <c r="A14" s="45"/>
      <c r="B14" s="45"/>
      <c r="C14" s="45"/>
      <c r="D14" s="45"/>
      <c r="E14" s="45"/>
      <c r="F14" s="45"/>
      <c r="G14" s="45"/>
      <c r="H14" s="5"/>
      <c r="I14" s="19"/>
      <c r="J14" s="19"/>
      <c r="K14" s="44"/>
    </row>
    <row r="15">
      <c r="A15" s="15" t="s">
        <v>31</v>
      </c>
      <c r="B15" s="16"/>
      <c r="C15" s="16"/>
      <c r="D15" s="16"/>
      <c r="E15" s="16"/>
      <c r="F15" s="16"/>
      <c r="G15" s="16"/>
      <c r="H15" s="5"/>
      <c r="I15" s="19"/>
      <c r="J15" s="19"/>
      <c r="K15" s="44"/>
    </row>
    <row r="16">
      <c r="A16" s="18" t="s">
        <v>32</v>
      </c>
      <c r="H16" s="5"/>
      <c r="I16" s="19"/>
      <c r="J16" s="19"/>
      <c r="K16" s="44"/>
    </row>
    <row r="17">
      <c r="A17" s="26" t="s">
        <v>33</v>
      </c>
      <c r="B17" s="46" t="s">
        <v>34</v>
      </c>
      <c r="C17" s="47"/>
      <c r="D17" s="48">
        <v>200.0</v>
      </c>
      <c r="E17" s="49">
        <v>500.0</v>
      </c>
      <c r="F17" s="50">
        <v>1000.0</v>
      </c>
      <c r="G17" s="32" t="s">
        <v>35</v>
      </c>
      <c r="H17" s="5"/>
      <c r="I17" s="19"/>
      <c r="J17" s="19"/>
      <c r="K17" s="44"/>
    </row>
    <row r="18">
      <c r="A18" s="34" t="s">
        <v>36</v>
      </c>
      <c r="B18" s="51" t="s">
        <v>34</v>
      </c>
      <c r="C18" s="52"/>
      <c r="D18" s="35">
        <f t="shared" ref="D18:F18" si="6">D13</f>
        <v>3.5</v>
      </c>
      <c r="E18" s="30">
        <f t="shared" si="6"/>
        <v>3.15</v>
      </c>
      <c r="F18" s="31">
        <f t="shared" si="6"/>
        <v>2.8</v>
      </c>
      <c r="G18" s="36" t="s">
        <v>37</v>
      </c>
      <c r="H18" s="5"/>
      <c r="I18" s="19"/>
      <c r="J18" s="19"/>
      <c r="K18" s="44"/>
    </row>
    <row r="19">
      <c r="A19" s="26" t="s">
        <v>38</v>
      </c>
      <c r="B19" s="46" t="s">
        <v>34</v>
      </c>
      <c r="C19" s="47"/>
      <c r="D19" s="53">
        <v>1.2</v>
      </c>
      <c r="E19" s="54">
        <v>1.2</v>
      </c>
      <c r="F19" s="55">
        <v>1.2</v>
      </c>
      <c r="G19" s="32" t="s">
        <v>39</v>
      </c>
      <c r="H19" s="2" t="s">
        <v>40</v>
      </c>
      <c r="I19" s="19"/>
      <c r="J19" s="19"/>
      <c r="K19" s="44"/>
    </row>
    <row r="20">
      <c r="A20" s="56" t="s">
        <v>41</v>
      </c>
      <c r="B20" s="51" t="s">
        <v>34</v>
      </c>
      <c r="C20" s="52"/>
      <c r="D20" s="57">
        <f t="shared" ref="D20:F20" si="7">D18*D19</f>
        <v>4.2</v>
      </c>
      <c r="E20" s="58">
        <f t="shared" si="7"/>
        <v>3.78</v>
      </c>
      <c r="F20" s="59">
        <f t="shared" si="7"/>
        <v>3.36</v>
      </c>
      <c r="G20" s="36" t="s">
        <v>42</v>
      </c>
      <c r="H20" s="5"/>
      <c r="I20" s="19"/>
      <c r="J20" s="19"/>
      <c r="K20" s="44"/>
    </row>
    <row r="21">
      <c r="A21" s="38" t="s">
        <v>43</v>
      </c>
      <c r="B21" s="39"/>
      <c r="C21" s="39"/>
      <c r="D21" s="60">
        <f t="shared" ref="D21:F21" si="8">D17*D18</f>
        <v>700</v>
      </c>
      <c r="E21" s="61">
        <f t="shared" si="8"/>
        <v>1575</v>
      </c>
      <c r="F21" s="62">
        <f t="shared" si="8"/>
        <v>2800</v>
      </c>
      <c r="G21" s="43" t="s">
        <v>44</v>
      </c>
      <c r="H21" s="5"/>
      <c r="I21" s="19"/>
      <c r="J21" s="19"/>
      <c r="K21" s="44"/>
    </row>
    <row r="22">
      <c r="A22" s="45"/>
      <c r="B22" s="45"/>
      <c r="C22" s="45"/>
      <c r="D22" s="45"/>
      <c r="E22" s="45"/>
      <c r="F22" s="45"/>
      <c r="G22" s="45"/>
      <c r="H22" s="5"/>
      <c r="I22" s="19"/>
      <c r="J22" s="19"/>
      <c r="K22" s="44"/>
    </row>
    <row r="23">
      <c r="A23" s="15" t="s">
        <v>45</v>
      </c>
      <c r="B23" s="16"/>
      <c r="C23" s="16"/>
      <c r="D23" s="16"/>
      <c r="E23" s="16"/>
      <c r="F23" s="16"/>
      <c r="G23" s="16"/>
      <c r="H23" s="5"/>
      <c r="I23" s="19"/>
      <c r="J23" s="19"/>
      <c r="K23" s="44"/>
    </row>
    <row r="24">
      <c r="A24" s="18" t="s">
        <v>46</v>
      </c>
      <c r="H24" s="5"/>
      <c r="I24" s="25"/>
      <c r="J24" s="25"/>
      <c r="K24" s="63"/>
    </row>
    <row r="25">
      <c r="A25" s="26" t="s">
        <v>47</v>
      </c>
      <c r="B25" s="37" t="b">
        <v>1</v>
      </c>
      <c r="C25" s="64">
        <f t="shared" ref="C25:C27" si="9">IF($J$2="A", I25, IF($J$2="B", J25, K25))</f>
        <v>2000</v>
      </c>
      <c r="D25" s="65">
        <f t="shared" ref="D25:D27" si="10">IF(B25,C25,0)</f>
        <v>2000</v>
      </c>
      <c r="E25" s="66">
        <f t="shared" ref="E25:E27" si="11">IF(B25,C25,0)</f>
        <v>2000</v>
      </c>
      <c r="F25" s="67">
        <f t="shared" ref="F25:F27" si="12">IF(B25,C25,0)</f>
        <v>2000</v>
      </c>
      <c r="G25" s="32" t="s">
        <v>48</v>
      </c>
      <c r="H25" s="5"/>
      <c r="I25" s="17">
        <v>3000.0</v>
      </c>
      <c r="J25" s="17">
        <v>2500.0</v>
      </c>
      <c r="K25" s="33">
        <v>2000.0</v>
      </c>
    </row>
    <row r="26">
      <c r="A26" s="34" t="s">
        <v>49</v>
      </c>
      <c r="B26" s="27" t="b">
        <v>0</v>
      </c>
      <c r="C26" s="64">
        <f t="shared" si="9"/>
        <v>2000</v>
      </c>
      <c r="D26" s="48">
        <f t="shared" si="10"/>
        <v>0</v>
      </c>
      <c r="E26" s="66">
        <f t="shared" si="11"/>
        <v>0</v>
      </c>
      <c r="F26" s="67">
        <f t="shared" si="12"/>
        <v>0</v>
      </c>
      <c r="G26" s="36" t="s">
        <v>50</v>
      </c>
      <c r="H26" s="2" t="s">
        <v>51</v>
      </c>
      <c r="I26" s="17">
        <v>3000.0</v>
      </c>
      <c r="J26" s="17">
        <v>2500.0</v>
      </c>
      <c r="K26" s="33">
        <v>2000.0</v>
      </c>
    </row>
    <row r="27">
      <c r="A27" s="68" t="s">
        <v>52</v>
      </c>
      <c r="B27" s="27" t="b">
        <v>0</v>
      </c>
      <c r="C27" s="64">
        <f t="shared" si="9"/>
        <v>9500</v>
      </c>
      <c r="D27" s="48">
        <f t="shared" si="10"/>
        <v>0</v>
      </c>
      <c r="E27" s="66">
        <f t="shared" si="11"/>
        <v>0</v>
      </c>
      <c r="F27" s="67">
        <f t="shared" si="12"/>
        <v>0</v>
      </c>
      <c r="G27" s="32" t="s">
        <v>53</v>
      </c>
      <c r="H27" s="5"/>
      <c r="I27" s="17">
        <v>11500.0</v>
      </c>
      <c r="J27" s="17">
        <v>10500.0</v>
      </c>
      <c r="K27" s="33">
        <v>9500.0</v>
      </c>
    </row>
    <row r="28">
      <c r="A28" s="38" t="s">
        <v>54</v>
      </c>
      <c r="B28" s="39"/>
      <c r="C28" s="39"/>
      <c r="D28" s="60">
        <f t="shared" ref="D28:F28" si="13">SUM(D25:D27)</f>
        <v>2000</v>
      </c>
      <c r="E28" s="61">
        <f t="shared" si="13"/>
        <v>2000</v>
      </c>
      <c r="F28" s="62">
        <f t="shared" si="13"/>
        <v>2000</v>
      </c>
      <c r="G28" s="43" t="s">
        <v>55</v>
      </c>
      <c r="H28" s="5"/>
      <c r="I28" s="19"/>
      <c r="J28" s="19"/>
      <c r="K28" s="19"/>
    </row>
    <row r="29">
      <c r="A29" s="45"/>
      <c r="B29" s="45"/>
      <c r="C29" s="45"/>
      <c r="D29" s="45"/>
      <c r="E29" s="45"/>
      <c r="F29" s="45"/>
      <c r="G29" s="45"/>
      <c r="H29" s="5"/>
      <c r="I29" s="19"/>
      <c r="J29" s="19"/>
      <c r="K29" s="19"/>
    </row>
    <row r="30">
      <c r="A30" s="15" t="s">
        <v>56</v>
      </c>
      <c r="B30" s="16"/>
      <c r="C30" s="16"/>
      <c r="D30" s="16"/>
      <c r="E30" s="16"/>
      <c r="F30" s="16"/>
      <c r="G30" s="16"/>
      <c r="H30" s="5"/>
      <c r="I30" s="19"/>
      <c r="J30" s="19"/>
      <c r="K30" s="19"/>
    </row>
    <row r="31">
      <c r="A31" s="26" t="s">
        <v>57</v>
      </c>
      <c r="B31" s="69"/>
      <c r="C31" s="69"/>
      <c r="D31" s="70" t="s">
        <v>58</v>
      </c>
      <c r="E31" s="71" t="s">
        <v>58</v>
      </c>
      <c r="F31" s="72" t="s">
        <v>59</v>
      </c>
      <c r="G31" s="32" t="s">
        <v>60</v>
      </c>
      <c r="H31" s="5"/>
      <c r="I31" s="19"/>
      <c r="J31" s="19"/>
      <c r="K31" s="19"/>
    </row>
    <row r="32">
      <c r="A32" s="73" t="s">
        <v>61</v>
      </c>
      <c r="B32" s="74"/>
      <c r="C32" s="74"/>
      <c r="D32" s="75">
        <v>3.0</v>
      </c>
      <c r="E32" s="75">
        <v>5.0</v>
      </c>
      <c r="F32" s="75">
        <v>7.0</v>
      </c>
      <c r="G32" s="76" t="s">
        <v>62</v>
      </c>
      <c r="H32" s="77" t="s">
        <v>63</v>
      </c>
      <c r="I32" s="44"/>
      <c r="J32" s="44"/>
      <c r="K32" s="44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>
      <c r="A33" s="26" t="s">
        <v>64</v>
      </c>
      <c r="B33" s="69"/>
      <c r="C33" s="69"/>
      <c r="D33" s="78">
        <v>144.0</v>
      </c>
      <c r="E33" s="79">
        <v>144.0</v>
      </c>
      <c r="F33" s="80">
        <v>144.0</v>
      </c>
      <c r="G33" s="32" t="s">
        <v>65</v>
      </c>
      <c r="H33" s="5"/>
      <c r="I33" s="19"/>
      <c r="J33" s="19"/>
      <c r="K33" s="19"/>
    </row>
    <row r="34">
      <c r="A34" s="34" t="s">
        <v>66</v>
      </c>
      <c r="B34" s="81"/>
      <c r="C34" s="81"/>
      <c r="D34" s="82">
        <v>0.05</v>
      </c>
      <c r="E34" s="83">
        <v>0.075</v>
      </c>
      <c r="F34" s="84">
        <v>0.075</v>
      </c>
      <c r="G34" s="36" t="s">
        <v>67</v>
      </c>
      <c r="H34" s="5"/>
      <c r="I34" s="19"/>
      <c r="J34" s="19"/>
      <c r="K34" s="19"/>
    </row>
    <row r="35">
      <c r="A35" s="26" t="s">
        <v>68</v>
      </c>
      <c r="B35" s="69"/>
      <c r="C35" s="69"/>
      <c r="D35" s="82">
        <v>0.05</v>
      </c>
      <c r="E35" s="83">
        <v>0.075</v>
      </c>
      <c r="F35" s="84">
        <v>0.075</v>
      </c>
      <c r="G35" s="32" t="s">
        <v>69</v>
      </c>
      <c r="H35" s="2" t="s">
        <v>70</v>
      </c>
      <c r="I35" s="19"/>
      <c r="J35" s="19"/>
      <c r="K35" s="19"/>
    </row>
    <row r="36">
      <c r="A36" s="85" t="s">
        <v>71</v>
      </c>
      <c r="B36" s="86"/>
      <c r="C36" s="86"/>
      <c r="D36" s="87">
        <v>1000.0</v>
      </c>
      <c r="E36" s="87">
        <v>1000.0</v>
      </c>
      <c r="F36" s="87">
        <v>1000.0</v>
      </c>
      <c r="G36" s="88" t="s">
        <v>72</v>
      </c>
      <c r="H36" s="89" t="s">
        <v>73</v>
      </c>
      <c r="I36" s="90"/>
      <c r="J36" s="90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>
      <c r="A37" s="45"/>
      <c r="B37" s="45"/>
      <c r="C37" s="45"/>
      <c r="D37" s="45"/>
      <c r="E37" s="45"/>
      <c r="F37" s="45"/>
      <c r="G37" s="45"/>
      <c r="H37" s="5"/>
      <c r="I37" s="19"/>
      <c r="J37" s="19"/>
      <c r="K37" s="19"/>
    </row>
    <row r="38">
      <c r="A38" s="15" t="s">
        <v>74</v>
      </c>
      <c r="B38" s="16"/>
      <c r="C38" s="16"/>
      <c r="D38" s="16"/>
      <c r="E38" s="16"/>
      <c r="F38" s="16"/>
      <c r="G38" s="16"/>
      <c r="H38" s="5"/>
      <c r="I38" s="19"/>
      <c r="J38" s="19"/>
      <c r="K38" s="19"/>
    </row>
    <row r="39">
      <c r="A39" s="26" t="s">
        <v>75</v>
      </c>
      <c r="B39" s="69"/>
      <c r="C39" s="69"/>
      <c r="D39" s="65">
        <f t="shared" ref="D39:F39" si="14">D21</f>
        <v>700</v>
      </c>
      <c r="E39" s="66">
        <f t="shared" si="14"/>
        <v>1575</v>
      </c>
      <c r="F39" s="67">
        <f t="shared" si="14"/>
        <v>2800</v>
      </c>
      <c r="G39" s="69"/>
      <c r="H39" s="2" t="s">
        <v>76</v>
      </c>
      <c r="I39" s="19"/>
      <c r="J39" s="19"/>
      <c r="K39" s="19"/>
    </row>
    <row r="40">
      <c r="A40" s="56" t="s">
        <v>77</v>
      </c>
      <c r="B40" s="81"/>
      <c r="C40" s="81"/>
      <c r="D40" s="92">
        <f t="shared" ref="D40:F40" si="15">D39*12</f>
        <v>8400</v>
      </c>
      <c r="E40" s="93">
        <f t="shared" si="15"/>
        <v>18900</v>
      </c>
      <c r="F40" s="94">
        <f t="shared" si="15"/>
        <v>33600</v>
      </c>
      <c r="G40" s="81"/>
      <c r="H40" s="5"/>
      <c r="I40" s="19"/>
      <c r="J40" s="19"/>
      <c r="K40" s="19"/>
    </row>
    <row r="41">
      <c r="A41" s="95" t="s">
        <v>66</v>
      </c>
      <c r="B41" s="69"/>
      <c r="C41" s="69"/>
      <c r="D41" s="96">
        <v>0.05</v>
      </c>
      <c r="E41" s="97">
        <v>0.075</v>
      </c>
      <c r="F41" s="98">
        <v>0.075</v>
      </c>
      <c r="G41" s="69"/>
      <c r="H41" s="5"/>
      <c r="I41" s="19"/>
      <c r="J41" s="19"/>
      <c r="K41" s="19"/>
    </row>
    <row r="42">
      <c r="A42" s="99" t="s">
        <v>78</v>
      </c>
      <c r="B42" s="81"/>
      <c r="C42" s="81"/>
      <c r="D42" s="65">
        <f t="shared" ref="D42:F42" si="16">D40*D41</f>
        <v>420</v>
      </c>
      <c r="E42" s="66">
        <f t="shared" si="16"/>
        <v>1417.5</v>
      </c>
      <c r="F42" s="67">
        <f t="shared" si="16"/>
        <v>2520</v>
      </c>
      <c r="G42" s="81"/>
      <c r="H42" s="5"/>
      <c r="I42" s="19"/>
      <c r="J42" s="19"/>
      <c r="K42" s="19"/>
    </row>
    <row r="43">
      <c r="A43" s="100" t="s">
        <v>79</v>
      </c>
      <c r="B43" s="101"/>
      <c r="C43" s="101"/>
      <c r="D43" s="102">
        <f t="shared" ref="D43:F43" si="17">D40-D42</f>
        <v>7980</v>
      </c>
      <c r="E43" s="103">
        <f t="shared" si="17"/>
        <v>17482.5</v>
      </c>
      <c r="F43" s="104">
        <f t="shared" si="17"/>
        <v>31080</v>
      </c>
      <c r="G43" s="101"/>
      <c r="H43" s="5"/>
      <c r="I43" s="19"/>
      <c r="J43" s="19"/>
      <c r="K43" s="19"/>
    </row>
    <row r="44">
      <c r="A44" s="95" t="s">
        <v>80</v>
      </c>
      <c r="B44" s="69"/>
      <c r="C44" s="69"/>
      <c r="D44" s="65">
        <f t="shared" ref="D44:F44" si="18">D28</f>
        <v>2000</v>
      </c>
      <c r="E44" s="66">
        <f t="shared" si="18"/>
        <v>2000</v>
      </c>
      <c r="F44" s="67">
        <f t="shared" si="18"/>
        <v>2000</v>
      </c>
      <c r="G44" s="45"/>
      <c r="H44" s="5"/>
      <c r="I44" s="19"/>
      <c r="J44" s="19"/>
      <c r="K44" s="19"/>
    </row>
    <row r="45">
      <c r="A45" s="105" t="s">
        <v>81</v>
      </c>
      <c r="H45" s="2" t="s">
        <v>82</v>
      </c>
      <c r="I45" s="19"/>
      <c r="J45" s="19"/>
      <c r="K45" s="19"/>
    </row>
    <row r="46">
      <c r="H46" s="5"/>
    </row>
    <row r="47">
      <c r="H47" s="5"/>
    </row>
    <row r="48">
      <c r="H48" s="5"/>
    </row>
    <row r="49">
      <c r="H49" s="5"/>
    </row>
    <row r="50">
      <c r="H50" s="5"/>
    </row>
    <row r="51">
      <c r="H51" s="5"/>
    </row>
    <row r="52">
      <c r="H52" s="5"/>
    </row>
    <row r="53">
      <c r="H53" s="5"/>
    </row>
    <row r="54">
      <c r="H54" s="5"/>
    </row>
    <row r="55">
      <c r="H55" s="5"/>
    </row>
    <row r="56">
      <c r="H56" s="5"/>
    </row>
    <row r="57">
      <c r="H57" s="5"/>
    </row>
    <row r="58">
      <c r="H58" s="5"/>
    </row>
    <row r="59">
      <c r="H59" s="5"/>
    </row>
    <row r="60">
      <c r="H60" s="5"/>
    </row>
    <row r="61">
      <c r="H61" s="5"/>
    </row>
    <row r="62">
      <c r="H62" s="5"/>
    </row>
    <row r="63">
      <c r="H63" s="5"/>
    </row>
    <row r="64">
      <c r="H64" s="5"/>
    </row>
    <row r="65">
      <c r="H65" s="5"/>
    </row>
    <row r="66">
      <c r="H66" s="5"/>
    </row>
    <row r="67">
      <c r="H67" s="5"/>
    </row>
    <row r="68">
      <c r="H68" s="5"/>
    </row>
    <row r="69">
      <c r="H69" s="5"/>
    </row>
    <row r="70">
      <c r="H70" s="5"/>
    </row>
    <row r="71">
      <c r="H71" s="5"/>
    </row>
    <row r="72">
      <c r="H72" s="5"/>
    </row>
    <row r="73">
      <c r="H73" s="5"/>
    </row>
    <row r="74">
      <c r="H74" s="5"/>
    </row>
    <row r="75">
      <c r="H75" s="5"/>
    </row>
    <row r="76">
      <c r="H76" s="5"/>
    </row>
    <row r="77">
      <c r="H77" s="5"/>
    </row>
    <row r="78">
      <c r="H78" s="5"/>
    </row>
    <row r="79">
      <c r="H79" s="5"/>
    </row>
    <row r="80">
      <c r="H80" s="5"/>
    </row>
    <row r="81">
      <c r="H81" s="5"/>
    </row>
    <row r="82">
      <c r="H82" s="5"/>
    </row>
    <row r="83">
      <c r="H83" s="5"/>
    </row>
    <row r="84">
      <c r="H84" s="5"/>
    </row>
    <row r="85">
      <c r="H85" s="5"/>
    </row>
    <row r="86">
      <c r="H86" s="5"/>
    </row>
    <row r="87">
      <c r="H87" s="5"/>
    </row>
    <row r="88">
      <c r="H88" s="5"/>
    </row>
    <row r="89">
      <c r="H89" s="5"/>
    </row>
    <row r="90">
      <c r="H90" s="5"/>
    </row>
    <row r="91">
      <c r="H91" s="5"/>
    </row>
    <row r="92">
      <c r="H92" s="5"/>
    </row>
    <row r="93">
      <c r="H93" s="5"/>
    </row>
    <row r="94">
      <c r="H94" s="5"/>
    </row>
    <row r="95">
      <c r="H95" s="5"/>
    </row>
    <row r="96">
      <c r="H96" s="5"/>
    </row>
    <row r="97">
      <c r="H97" s="5"/>
    </row>
    <row r="98">
      <c r="H98" s="5"/>
    </row>
    <row r="99">
      <c r="H99" s="5"/>
    </row>
    <row r="100">
      <c r="H100" s="5"/>
    </row>
    <row r="101">
      <c r="H101" s="5"/>
    </row>
    <row r="102">
      <c r="H102" s="5"/>
    </row>
    <row r="103">
      <c r="H103" s="5"/>
    </row>
    <row r="104">
      <c r="H104" s="5"/>
    </row>
    <row r="105">
      <c r="H105" s="5"/>
    </row>
    <row r="106">
      <c r="H106" s="5"/>
    </row>
    <row r="107">
      <c r="H107" s="5"/>
    </row>
    <row r="108">
      <c r="H108" s="5"/>
    </row>
    <row r="109">
      <c r="H109" s="5"/>
    </row>
    <row r="110">
      <c r="H110" s="5"/>
    </row>
    <row r="111">
      <c r="H111" s="5"/>
    </row>
    <row r="112">
      <c r="H112" s="5"/>
    </row>
    <row r="113">
      <c r="H113" s="5"/>
    </row>
    <row r="114">
      <c r="H114" s="5"/>
    </row>
    <row r="115">
      <c r="H115" s="5"/>
    </row>
    <row r="116">
      <c r="H116" s="5"/>
    </row>
    <row r="117">
      <c r="H117" s="5"/>
    </row>
    <row r="118">
      <c r="H118" s="5"/>
    </row>
    <row r="119">
      <c r="H119" s="5"/>
    </row>
    <row r="120">
      <c r="H120" s="5"/>
    </row>
    <row r="121">
      <c r="H121" s="5"/>
    </row>
    <row r="122">
      <c r="H122" s="5"/>
    </row>
    <row r="123">
      <c r="H123" s="5"/>
    </row>
    <row r="124">
      <c r="H124" s="5"/>
    </row>
    <row r="125">
      <c r="H125" s="5"/>
    </row>
    <row r="126">
      <c r="H126" s="5"/>
    </row>
    <row r="127">
      <c r="H127" s="5"/>
    </row>
    <row r="128">
      <c r="H128" s="5"/>
    </row>
    <row r="129">
      <c r="H129" s="5"/>
    </row>
    <row r="130">
      <c r="H130" s="5"/>
    </row>
    <row r="131">
      <c r="H131" s="5"/>
    </row>
    <row r="132">
      <c r="H132" s="5"/>
    </row>
    <row r="133">
      <c r="H133" s="5"/>
    </row>
    <row r="134">
      <c r="H134" s="5"/>
    </row>
    <row r="135">
      <c r="H135" s="5"/>
    </row>
    <row r="136">
      <c r="H136" s="5"/>
    </row>
    <row r="137">
      <c r="H137" s="5"/>
    </row>
    <row r="138">
      <c r="H138" s="5"/>
    </row>
    <row r="139">
      <c r="H139" s="5"/>
    </row>
    <row r="140">
      <c r="H140" s="5"/>
    </row>
    <row r="141">
      <c r="H141" s="5"/>
    </row>
    <row r="142">
      <c r="H142" s="5"/>
    </row>
    <row r="143">
      <c r="H143" s="5"/>
    </row>
    <row r="144">
      <c r="H144" s="5"/>
    </row>
    <row r="145">
      <c r="H145" s="5"/>
    </row>
    <row r="146">
      <c r="H146" s="5"/>
    </row>
    <row r="147">
      <c r="H147" s="5"/>
    </row>
    <row r="148">
      <c r="H148" s="5"/>
    </row>
    <row r="149">
      <c r="H149" s="5"/>
    </row>
    <row r="150">
      <c r="H150" s="5"/>
    </row>
    <row r="151">
      <c r="H151" s="5"/>
    </row>
    <row r="152">
      <c r="H152" s="5"/>
    </row>
    <row r="153">
      <c r="H153" s="5"/>
    </row>
    <row r="154">
      <c r="H154" s="5"/>
    </row>
    <row r="155">
      <c r="H155" s="5"/>
    </row>
    <row r="156">
      <c r="H156" s="5"/>
    </row>
    <row r="157">
      <c r="H157" s="5"/>
    </row>
    <row r="158">
      <c r="H158" s="5"/>
    </row>
    <row r="159">
      <c r="H159" s="5"/>
    </row>
    <row r="160">
      <c r="H160" s="5"/>
    </row>
    <row r="161">
      <c r="H161" s="5"/>
    </row>
    <row r="162">
      <c r="H162" s="5"/>
    </row>
    <row r="163">
      <c r="H163" s="5"/>
    </row>
    <row r="164">
      <c r="H164" s="5"/>
    </row>
    <row r="165">
      <c r="H165" s="5"/>
    </row>
    <row r="166">
      <c r="H166" s="5"/>
    </row>
    <row r="167">
      <c r="H167" s="5"/>
    </row>
    <row r="168">
      <c r="H168" s="5"/>
    </row>
    <row r="169">
      <c r="H169" s="5"/>
    </row>
    <row r="170">
      <c r="H170" s="5"/>
    </row>
    <row r="171">
      <c r="H171" s="5"/>
    </row>
    <row r="172">
      <c r="H172" s="5"/>
    </row>
    <row r="173">
      <c r="H173" s="5"/>
    </row>
    <row r="174">
      <c r="H174" s="5"/>
    </row>
    <row r="175">
      <c r="H175" s="5"/>
    </row>
    <row r="176">
      <c r="H176" s="5"/>
    </row>
    <row r="177">
      <c r="H177" s="5"/>
    </row>
    <row r="178">
      <c r="H178" s="5"/>
    </row>
    <row r="179">
      <c r="H179" s="5"/>
    </row>
    <row r="180">
      <c r="H180" s="5"/>
    </row>
    <row r="181">
      <c r="H181" s="5"/>
    </row>
    <row r="182">
      <c r="H182" s="5"/>
    </row>
    <row r="183">
      <c r="H183" s="5"/>
    </row>
    <row r="184">
      <c r="H184" s="5"/>
    </row>
    <row r="185">
      <c r="H185" s="5"/>
    </row>
    <row r="186">
      <c r="H186" s="5"/>
    </row>
    <row r="187">
      <c r="H187" s="5"/>
    </row>
    <row r="188">
      <c r="H188" s="5"/>
    </row>
    <row r="189">
      <c r="H189" s="5"/>
    </row>
    <row r="190">
      <c r="H190" s="5"/>
    </row>
    <row r="191">
      <c r="H191" s="5"/>
    </row>
    <row r="192">
      <c r="H192" s="5"/>
    </row>
    <row r="193">
      <c r="H193" s="5"/>
    </row>
    <row r="194">
      <c r="H194" s="5"/>
    </row>
    <row r="195">
      <c r="H195" s="5"/>
    </row>
    <row r="196">
      <c r="H196" s="5"/>
    </row>
    <row r="197">
      <c r="H197" s="5"/>
    </row>
    <row r="198">
      <c r="H198" s="5"/>
    </row>
    <row r="199">
      <c r="H199" s="5"/>
    </row>
    <row r="200">
      <c r="H200" s="5"/>
    </row>
    <row r="201">
      <c r="H201" s="5"/>
    </row>
    <row r="202">
      <c r="H202" s="5"/>
    </row>
    <row r="203">
      <c r="H203" s="5"/>
    </row>
    <row r="204">
      <c r="H204" s="5"/>
    </row>
    <row r="205">
      <c r="H205" s="5"/>
    </row>
    <row r="206">
      <c r="H206" s="5"/>
    </row>
    <row r="207">
      <c r="H207" s="5"/>
    </row>
    <row r="208">
      <c r="H208" s="5"/>
    </row>
    <row r="209">
      <c r="H209" s="5"/>
    </row>
    <row r="210">
      <c r="H210" s="5"/>
    </row>
    <row r="211">
      <c r="H211" s="5"/>
    </row>
    <row r="212">
      <c r="H212" s="5"/>
    </row>
    <row r="213">
      <c r="H213" s="5"/>
    </row>
    <row r="214">
      <c r="H214" s="5"/>
    </row>
    <row r="215">
      <c r="H215" s="5"/>
    </row>
    <row r="216">
      <c r="H216" s="5"/>
    </row>
    <row r="217">
      <c r="H217" s="5"/>
    </row>
    <row r="218">
      <c r="H218" s="5"/>
    </row>
    <row r="219">
      <c r="H219" s="5"/>
    </row>
    <row r="220">
      <c r="H220" s="5"/>
    </row>
    <row r="221">
      <c r="H221" s="5"/>
    </row>
    <row r="222">
      <c r="H222" s="5"/>
    </row>
    <row r="223">
      <c r="H223" s="5"/>
    </row>
    <row r="224">
      <c r="H224" s="5"/>
    </row>
    <row r="225">
      <c r="H225" s="5"/>
    </row>
    <row r="226">
      <c r="H226" s="5"/>
    </row>
    <row r="227">
      <c r="H227" s="5"/>
    </row>
    <row r="228">
      <c r="H228" s="5"/>
    </row>
    <row r="229">
      <c r="H229" s="5"/>
    </row>
    <row r="230">
      <c r="H230" s="5"/>
    </row>
    <row r="231">
      <c r="H231" s="5"/>
    </row>
    <row r="232">
      <c r="H232" s="5"/>
    </row>
    <row r="233">
      <c r="H233" s="5"/>
    </row>
    <row r="234">
      <c r="H234" s="5"/>
    </row>
    <row r="235">
      <c r="H235" s="5"/>
    </row>
    <row r="236">
      <c r="H236" s="5"/>
    </row>
    <row r="237">
      <c r="H237" s="5"/>
    </row>
    <row r="238">
      <c r="H238" s="5"/>
    </row>
    <row r="239">
      <c r="H239" s="5"/>
    </row>
    <row r="240">
      <c r="H240" s="5"/>
    </row>
    <row r="241">
      <c r="H241" s="5"/>
    </row>
    <row r="242">
      <c r="H242" s="5"/>
    </row>
    <row r="243">
      <c r="H243" s="5"/>
    </row>
    <row r="244">
      <c r="H244" s="5"/>
    </row>
    <row r="245">
      <c r="H245" s="5"/>
    </row>
    <row r="246">
      <c r="H246" s="5"/>
    </row>
    <row r="247">
      <c r="H247" s="5"/>
    </row>
    <row r="248">
      <c r="H248" s="5"/>
    </row>
    <row r="249">
      <c r="H249" s="5"/>
    </row>
    <row r="250">
      <c r="H250" s="5"/>
    </row>
    <row r="251">
      <c r="H251" s="5"/>
    </row>
    <row r="252">
      <c r="H252" s="5"/>
    </row>
    <row r="253">
      <c r="H253" s="5"/>
    </row>
    <row r="254">
      <c r="H254" s="5"/>
    </row>
    <row r="255">
      <c r="H255" s="5"/>
    </row>
    <row r="256">
      <c r="H256" s="5"/>
    </row>
    <row r="257">
      <c r="H257" s="5"/>
    </row>
    <row r="258">
      <c r="H258" s="5"/>
    </row>
    <row r="259">
      <c r="H259" s="5"/>
    </row>
    <row r="260">
      <c r="H260" s="5"/>
    </row>
    <row r="261">
      <c r="H261" s="5"/>
    </row>
    <row r="262">
      <c r="H262" s="5"/>
    </row>
    <row r="263">
      <c r="H263" s="5"/>
    </row>
    <row r="264">
      <c r="H264" s="5"/>
    </row>
    <row r="265">
      <c r="H265" s="5"/>
    </row>
    <row r="266">
      <c r="H266" s="5"/>
    </row>
    <row r="267">
      <c r="H267" s="5"/>
    </row>
    <row r="268">
      <c r="H268" s="5"/>
    </row>
    <row r="269">
      <c r="H269" s="5"/>
    </row>
    <row r="270">
      <c r="H270" s="5"/>
    </row>
    <row r="271">
      <c r="H271" s="5"/>
    </row>
    <row r="272">
      <c r="H272" s="5"/>
    </row>
    <row r="273">
      <c r="H273" s="5"/>
    </row>
    <row r="274">
      <c r="H274" s="5"/>
    </row>
    <row r="275">
      <c r="H275" s="5"/>
    </row>
    <row r="276">
      <c r="H276" s="5"/>
    </row>
    <row r="277">
      <c r="H277" s="5"/>
    </row>
    <row r="278">
      <c r="H278" s="5"/>
    </row>
    <row r="279">
      <c r="H279" s="5"/>
    </row>
    <row r="280">
      <c r="H280" s="5"/>
    </row>
    <row r="281">
      <c r="H281" s="5"/>
    </row>
    <row r="282">
      <c r="H282" s="5"/>
    </row>
    <row r="283">
      <c r="H283" s="5"/>
    </row>
    <row r="284">
      <c r="H284" s="5"/>
    </row>
    <row r="285">
      <c r="H285" s="5"/>
    </row>
    <row r="286">
      <c r="H286" s="5"/>
    </row>
    <row r="287">
      <c r="H287" s="5"/>
    </row>
    <row r="288">
      <c r="H288" s="5"/>
    </row>
    <row r="289">
      <c r="H289" s="5"/>
    </row>
    <row r="290">
      <c r="H290" s="5"/>
    </row>
    <row r="291">
      <c r="H291" s="5"/>
    </row>
    <row r="292">
      <c r="H292" s="5"/>
    </row>
    <row r="293">
      <c r="H293" s="5"/>
    </row>
    <row r="294">
      <c r="H294" s="5"/>
    </row>
    <row r="295">
      <c r="H295" s="5"/>
    </row>
    <row r="296">
      <c r="H296" s="5"/>
    </row>
    <row r="297">
      <c r="H297" s="5"/>
    </row>
    <row r="298">
      <c r="H298" s="5"/>
    </row>
    <row r="299">
      <c r="H299" s="5"/>
    </row>
    <row r="300">
      <c r="H300" s="5"/>
    </row>
    <row r="301">
      <c r="H301" s="5"/>
    </row>
    <row r="302">
      <c r="H302" s="5"/>
    </row>
    <row r="303">
      <c r="H303" s="5"/>
    </row>
    <row r="304">
      <c r="H304" s="5"/>
    </row>
    <row r="305">
      <c r="H305" s="5"/>
    </row>
    <row r="306">
      <c r="H306" s="5"/>
    </row>
    <row r="307">
      <c r="H307" s="5"/>
    </row>
    <row r="308">
      <c r="H308" s="5"/>
    </row>
    <row r="309">
      <c r="H309" s="5"/>
    </row>
    <row r="310">
      <c r="H310" s="5"/>
    </row>
    <row r="311">
      <c r="H311" s="5"/>
    </row>
    <row r="312">
      <c r="H312" s="5"/>
    </row>
    <row r="313">
      <c r="H313" s="5"/>
    </row>
    <row r="314">
      <c r="H314" s="5"/>
    </row>
    <row r="315">
      <c r="H315" s="5"/>
    </row>
    <row r="316">
      <c r="H316" s="5"/>
    </row>
    <row r="317">
      <c r="H317" s="5"/>
    </row>
    <row r="318">
      <c r="H318" s="5"/>
    </row>
    <row r="319">
      <c r="H319" s="5"/>
    </row>
    <row r="320">
      <c r="H320" s="5"/>
    </row>
    <row r="321">
      <c r="H321" s="5"/>
    </row>
    <row r="322">
      <c r="H322" s="5"/>
    </row>
    <row r="323">
      <c r="H323" s="5"/>
    </row>
    <row r="324">
      <c r="H324" s="5"/>
    </row>
    <row r="325">
      <c r="H325" s="5"/>
    </row>
    <row r="326">
      <c r="H326" s="5"/>
    </row>
    <row r="327">
      <c r="H327" s="5"/>
    </row>
    <row r="328">
      <c r="H328" s="5"/>
    </row>
    <row r="329">
      <c r="H329" s="5"/>
    </row>
    <row r="330">
      <c r="H330" s="5"/>
    </row>
    <row r="331">
      <c r="H331" s="5"/>
    </row>
    <row r="332">
      <c r="H332" s="5"/>
    </row>
    <row r="333">
      <c r="H333" s="5"/>
    </row>
    <row r="334">
      <c r="H334" s="5"/>
    </row>
    <row r="335">
      <c r="H335" s="5"/>
    </row>
    <row r="336">
      <c r="H336" s="5"/>
    </row>
    <row r="337">
      <c r="H337" s="5"/>
    </row>
    <row r="338">
      <c r="H338" s="5"/>
    </row>
    <row r="339">
      <c r="H339" s="5"/>
    </row>
    <row r="340">
      <c r="H340" s="5"/>
    </row>
    <row r="341">
      <c r="H341" s="5"/>
    </row>
    <row r="342">
      <c r="H342" s="5"/>
    </row>
    <row r="343">
      <c r="H343" s="5"/>
    </row>
    <row r="344">
      <c r="H344" s="5"/>
    </row>
    <row r="345">
      <c r="H345" s="5"/>
    </row>
    <row r="346">
      <c r="H346" s="5"/>
    </row>
    <row r="347">
      <c r="H347" s="5"/>
    </row>
    <row r="348">
      <c r="H348" s="5"/>
    </row>
    <row r="349">
      <c r="H349" s="5"/>
    </row>
    <row r="350">
      <c r="H350" s="5"/>
    </row>
    <row r="351">
      <c r="H351" s="5"/>
    </row>
    <row r="352">
      <c r="H352" s="5"/>
    </row>
    <row r="353">
      <c r="H353" s="5"/>
    </row>
    <row r="354">
      <c r="H354" s="5"/>
    </row>
    <row r="355">
      <c r="H355" s="5"/>
    </row>
    <row r="356">
      <c r="H356" s="5"/>
    </row>
    <row r="357">
      <c r="H357" s="5"/>
    </row>
    <row r="358">
      <c r="H358" s="5"/>
    </row>
    <row r="359">
      <c r="H359" s="5"/>
    </row>
    <row r="360">
      <c r="H360" s="5"/>
    </row>
    <row r="361">
      <c r="H361" s="5"/>
    </row>
    <row r="362">
      <c r="H362" s="5"/>
    </row>
    <row r="363">
      <c r="H363" s="5"/>
    </row>
    <row r="364">
      <c r="H364" s="5"/>
    </row>
    <row r="365">
      <c r="H365" s="5"/>
    </row>
    <row r="366">
      <c r="H366" s="5"/>
    </row>
    <row r="367">
      <c r="H367" s="5"/>
    </row>
    <row r="368">
      <c r="H368" s="5"/>
    </row>
    <row r="369">
      <c r="H369" s="5"/>
    </row>
    <row r="370">
      <c r="H370" s="5"/>
    </row>
    <row r="371">
      <c r="H371" s="5"/>
    </row>
    <row r="372">
      <c r="H372" s="5"/>
    </row>
    <row r="373">
      <c r="H373" s="5"/>
    </row>
    <row r="374">
      <c r="H374" s="5"/>
    </row>
    <row r="375">
      <c r="H375" s="5"/>
    </row>
    <row r="376">
      <c r="H376" s="5"/>
    </row>
    <row r="377">
      <c r="H377" s="5"/>
    </row>
    <row r="378">
      <c r="H378" s="5"/>
    </row>
    <row r="379">
      <c r="H379" s="5"/>
    </row>
    <row r="380">
      <c r="H380" s="5"/>
    </row>
    <row r="381">
      <c r="H381" s="5"/>
    </row>
    <row r="382">
      <c r="H382" s="5"/>
    </row>
    <row r="383">
      <c r="H383" s="5"/>
    </row>
    <row r="384">
      <c r="H384" s="5"/>
    </row>
    <row r="385">
      <c r="H385" s="5"/>
    </row>
    <row r="386">
      <c r="H386" s="5"/>
    </row>
    <row r="387">
      <c r="H387" s="5"/>
    </row>
    <row r="388">
      <c r="H388" s="5"/>
    </row>
    <row r="389">
      <c r="H389" s="5"/>
    </row>
    <row r="390">
      <c r="H390" s="5"/>
    </row>
    <row r="391">
      <c r="H391" s="5"/>
    </row>
    <row r="392">
      <c r="H392" s="5"/>
    </row>
    <row r="393">
      <c r="H393" s="5"/>
    </row>
    <row r="394">
      <c r="H394" s="5"/>
    </row>
    <row r="395">
      <c r="H395" s="5"/>
    </row>
    <row r="396">
      <c r="H396" s="5"/>
    </row>
    <row r="397">
      <c r="H397" s="5"/>
    </row>
    <row r="398">
      <c r="H398" s="5"/>
    </row>
    <row r="399">
      <c r="H399" s="5"/>
    </row>
    <row r="400">
      <c r="H400" s="5"/>
    </row>
    <row r="401">
      <c r="H401" s="5"/>
    </row>
    <row r="402">
      <c r="H402" s="5"/>
    </row>
    <row r="403">
      <c r="H403" s="5"/>
    </row>
    <row r="404">
      <c r="H404" s="5"/>
    </row>
    <row r="405">
      <c r="H405" s="5"/>
    </row>
    <row r="406">
      <c r="H406" s="5"/>
    </row>
    <row r="407">
      <c r="H407" s="5"/>
    </row>
    <row r="408">
      <c r="H408" s="5"/>
    </row>
    <row r="409">
      <c r="H409" s="5"/>
    </row>
    <row r="410">
      <c r="H410" s="5"/>
    </row>
    <row r="411">
      <c r="H411" s="5"/>
    </row>
    <row r="412">
      <c r="H412" s="5"/>
    </row>
    <row r="413">
      <c r="H413" s="5"/>
    </row>
    <row r="414">
      <c r="H414" s="5"/>
    </row>
    <row r="415">
      <c r="H415" s="5"/>
    </row>
    <row r="416">
      <c r="H416" s="5"/>
    </row>
    <row r="417">
      <c r="H417" s="5"/>
    </row>
    <row r="418">
      <c r="H418" s="5"/>
    </row>
    <row r="419">
      <c r="H419" s="5"/>
    </row>
    <row r="420">
      <c r="H420" s="5"/>
    </row>
    <row r="421">
      <c r="H421" s="5"/>
    </row>
    <row r="422">
      <c r="H422" s="5"/>
    </row>
    <row r="423">
      <c r="H423" s="5"/>
    </row>
    <row r="424">
      <c r="H424" s="5"/>
    </row>
    <row r="425">
      <c r="H425" s="5"/>
    </row>
    <row r="426">
      <c r="H426" s="5"/>
    </row>
    <row r="427">
      <c r="H427" s="5"/>
    </row>
    <row r="428">
      <c r="H428" s="5"/>
    </row>
    <row r="429">
      <c r="H429" s="5"/>
    </row>
    <row r="430">
      <c r="H430" s="5"/>
    </row>
    <row r="431">
      <c r="H431" s="5"/>
    </row>
    <row r="432">
      <c r="H432" s="5"/>
    </row>
    <row r="433">
      <c r="H433" s="5"/>
    </row>
    <row r="434">
      <c r="H434" s="5"/>
    </row>
    <row r="435">
      <c r="H435" s="5"/>
    </row>
    <row r="436">
      <c r="H436" s="5"/>
    </row>
    <row r="437">
      <c r="H437" s="5"/>
    </row>
    <row r="438">
      <c r="H438" s="5"/>
    </row>
    <row r="439">
      <c r="H439" s="5"/>
    </row>
    <row r="440">
      <c r="H440" s="5"/>
    </row>
    <row r="441">
      <c r="H441" s="5"/>
    </row>
    <row r="442">
      <c r="H442" s="5"/>
    </row>
    <row r="443">
      <c r="H443" s="5"/>
    </row>
    <row r="444">
      <c r="H444" s="5"/>
    </row>
    <row r="445">
      <c r="H445" s="5"/>
    </row>
    <row r="446">
      <c r="H446" s="5"/>
    </row>
    <row r="447">
      <c r="H447" s="5"/>
    </row>
    <row r="448">
      <c r="H448" s="5"/>
    </row>
    <row r="449">
      <c r="H449" s="5"/>
    </row>
    <row r="450">
      <c r="H450" s="5"/>
    </row>
    <row r="451">
      <c r="H451" s="5"/>
    </row>
    <row r="452">
      <c r="H452" s="5"/>
    </row>
    <row r="453">
      <c r="H453" s="5"/>
    </row>
    <row r="454">
      <c r="H454" s="5"/>
    </row>
    <row r="455">
      <c r="H455" s="5"/>
    </row>
    <row r="456">
      <c r="H456" s="5"/>
    </row>
    <row r="457">
      <c r="H457" s="5"/>
    </row>
    <row r="458">
      <c r="H458" s="5"/>
    </row>
    <row r="459">
      <c r="H459" s="5"/>
    </row>
    <row r="460">
      <c r="H460" s="5"/>
    </row>
    <row r="461">
      <c r="H461" s="5"/>
    </row>
    <row r="462">
      <c r="H462" s="5"/>
    </row>
    <row r="463">
      <c r="H463" s="5"/>
    </row>
    <row r="464">
      <c r="H464" s="5"/>
    </row>
    <row r="465">
      <c r="H465" s="5"/>
    </row>
    <row r="466">
      <c r="H466" s="5"/>
    </row>
    <row r="467">
      <c r="H467" s="5"/>
    </row>
    <row r="468">
      <c r="H468" s="5"/>
    </row>
    <row r="469">
      <c r="H469" s="5"/>
    </row>
    <row r="470">
      <c r="H470" s="5"/>
    </row>
    <row r="471">
      <c r="H471" s="5"/>
    </row>
    <row r="472">
      <c r="H472" s="5"/>
    </row>
    <row r="473">
      <c r="H473" s="5"/>
    </row>
    <row r="474">
      <c r="H474" s="5"/>
    </row>
    <row r="475">
      <c r="H475" s="5"/>
    </row>
    <row r="476">
      <c r="H476" s="5"/>
    </row>
    <row r="477">
      <c r="H477" s="5"/>
    </row>
    <row r="478">
      <c r="H478" s="5"/>
    </row>
    <row r="479">
      <c r="H479" s="5"/>
    </row>
    <row r="480">
      <c r="H480" s="5"/>
    </row>
    <row r="481">
      <c r="H481" s="5"/>
    </row>
    <row r="482">
      <c r="H482" s="5"/>
    </row>
    <row r="483">
      <c r="H483" s="5"/>
    </row>
    <row r="484">
      <c r="H484" s="5"/>
    </row>
    <row r="485">
      <c r="H485" s="5"/>
    </row>
    <row r="486">
      <c r="H486" s="5"/>
    </row>
    <row r="487">
      <c r="H487" s="5"/>
    </row>
    <row r="488">
      <c r="H488" s="5"/>
    </row>
    <row r="489">
      <c r="H489" s="5"/>
    </row>
    <row r="490">
      <c r="H490" s="5"/>
    </row>
    <row r="491">
      <c r="H491" s="5"/>
    </row>
    <row r="492">
      <c r="H492" s="5"/>
    </row>
    <row r="493">
      <c r="H493" s="5"/>
    </row>
    <row r="494">
      <c r="H494" s="5"/>
    </row>
    <row r="495">
      <c r="H495" s="5"/>
    </row>
    <row r="496">
      <c r="H496" s="5"/>
    </row>
    <row r="497">
      <c r="H497" s="5"/>
    </row>
    <row r="498">
      <c r="H498" s="5"/>
    </row>
    <row r="499">
      <c r="H499" s="5"/>
    </row>
    <row r="500">
      <c r="H500" s="5"/>
    </row>
    <row r="501">
      <c r="H501" s="5"/>
    </row>
    <row r="502">
      <c r="H502" s="5"/>
    </row>
    <row r="503">
      <c r="H503" s="5"/>
    </row>
    <row r="504">
      <c r="H504" s="5"/>
    </row>
    <row r="505">
      <c r="H505" s="5"/>
    </row>
    <row r="506">
      <c r="H506" s="5"/>
    </row>
    <row r="507">
      <c r="H507" s="5"/>
    </row>
    <row r="508">
      <c r="H508" s="5"/>
    </row>
    <row r="509">
      <c r="H509" s="5"/>
    </row>
    <row r="510">
      <c r="H510" s="5"/>
    </row>
    <row r="511">
      <c r="H511" s="5"/>
    </row>
    <row r="512">
      <c r="H512" s="5"/>
    </row>
    <row r="513">
      <c r="H513" s="5"/>
    </row>
    <row r="514">
      <c r="H514" s="5"/>
    </row>
    <row r="515">
      <c r="H515" s="5"/>
    </row>
    <row r="516">
      <c r="H516" s="5"/>
    </row>
    <row r="517">
      <c r="H517" s="5"/>
    </row>
    <row r="518">
      <c r="H518" s="5"/>
    </row>
    <row r="519">
      <c r="H519" s="5"/>
    </row>
    <row r="520">
      <c r="H520" s="5"/>
    </row>
    <row r="521">
      <c r="H521" s="5"/>
    </row>
    <row r="522">
      <c r="H522" s="5"/>
    </row>
    <row r="523">
      <c r="H523" s="5"/>
    </row>
    <row r="524">
      <c r="H524" s="5"/>
    </row>
    <row r="525">
      <c r="H525" s="5"/>
    </row>
    <row r="526">
      <c r="H526" s="5"/>
    </row>
    <row r="527">
      <c r="H527" s="5"/>
    </row>
    <row r="528">
      <c r="H528" s="5"/>
    </row>
    <row r="529">
      <c r="H529" s="5"/>
    </row>
    <row r="530">
      <c r="H530" s="5"/>
    </row>
    <row r="531">
      <c r="H531" s="5"/>
    </row>
    <row r="532">
      <c r="H532" s="5"/>
    </row>
    <row r="533">
      <c r="H533" s="5"/>
    </row>
    <row r="534">
      <c r="H534" s="5"/>
    </row>
    <row r="535">
      <c r="H535" s="5"/>
    </row>
    <row r="536">
      <c r="H536" s="5"/>
    </row>
    <row r="537">
      <c r="H537" s="5"/>
    </row>
    <row r="538">
      <c r="H538" s="5"/>
    </row>
    <row r="539">
      <c r="H539" s="5"/>
    </row>
    <row r="540">
      <c r="H540" s="5"/>
    </row>
    <row r="541">
      <c r="H541" s="5"/>
    </row>
    <row r="542">
      <c r="H542" s="5"/>
    </row>
    <row r="543">
      <c r="H543" s="5"/>
    </row>
    <row r="544">
      <c r="H544" s="5"/>
    </row>
    <row r="545">
      <c r="H545" s="5"/>
    </row>
    <row r="546">
      <c r="H546" s="5"/>
    </row>
    <row r="547">
      <c r="H547" s="5"/>
    </row>
    <row r="548">
      <c r="H548" s="5"/>
    </row>
    <row r="549">
      <c r="H549" s="5"/>
    </row>
    <row r="550">
      <c r="H550" s="5"/>
    </row>
    <row r="551">
      <c r="H551" s="5"/>
    </row>
    <row r="552">
      <c r="H552" s="5"/>
    </row>
    <row r="553">
      <c r="H553" s="5"/>
    </row>
    <row r="554">
      <c r="H554" s="5"/>
    </row>
    <row r="555">
      <c r="H555" s="5"/>
    </row>
    <row r="556">
      <c r="H556" s="5"/>
    </row>
    <row r="557">
      <c r="H557" s="5"/>
    </row>
    <row r="558">
      <c r="H558" s="5"/>
    </row>
    <row r="559">
      <c r="H559" s="5"/>
    </row>
    <row r="560">
      <c r="H560" s="5"/>
    </row>
    <row r="561">
      <c r="H561" s="5"/>
    </row>
    <row r="562">
      <c r="H562" s="5"/>
    </row>
    <row r="563">
      <c r="H563" s="5"/>
    </row>
    <row r="564">
      <c r="H564" s="5"/>
    </row>
    <row r="565">
      <c r="H565" s="5"/>
    </row>
    <row r="566">
      <c r="H566" s="5"/>
    </row>
    <row r="567">
      <c r="H567" s="5"/>
    </row>
    <row r="568">
      <c r="H568" s="5"/>
    </row>
    <row r="569">
      <c r="H569" s="5"/>
    </row>
    <row r="570">
      <c r="H570" s="5"/>
    </row>
    <row r="571">
      <c r="H571" s="5"/>
    </row>
    <row r="572">
      <c r="H572" s="5"/>
    </row>
    <row r="573">
      <c r="H573" s="5"/>
    </row>
    <row r="574">
      <c r="H574" s="5"/>
    </row>
    <row r="575">
      <c r="H575" s="5"/>
    </row>
    <row r="576">
      <c r="H576" s="5"/>
    </row>
    <row r="577">
      <c r="H577" s="5"/>
    </row>
    <row r="578">
      <c r="H578" s="5"/>
    </row>
    <row r="579">
      <c r="H579" s="5"/>
    </row>
    <row r="580">
      <c r="H580" s="5"/>
    </row>
    <row r="581">
      <c r="H581" s="5"/>
    </row>
    <row r="582">
      <c r="H582" s="5"/>
    </row>
    <row r="583">
      <c r="H583" s="5"/>
    </row>
    <row r="584">
      <c r="H584" s="5"/>
    </row>
    <row r="585">
      <c r="H585" s="5"/>
    </row>
    <row r="586">
      <c r="H586" s="5"/>
    </row>
    <row r="587">
      <c r="H587" s="5"/>
    </row>
    <row r="588">
      <c r="H588" s="5"/>
    </row>
    <row r="589">
      <c r="H589" s="5"/>
    </row>
    <row r="590">
      <c r="H590" s="5"/>
    </row>
    <row r="591">
      <c r="H591" s="5"/>
    </row>
    <row r="592">
      <c r="H592" s="5"/>
    </row>
    <row r="593">
      <c r="H593" s="5"/>
    </row>
    <row r="594">
      <c r="H594" s="5"/>
    </row>
    <row r="595">
      <c r="H595" s="5"/>
    </row>
    <row r="596">
      <c r="H596" s="5"/>
    </row>
    <row r="597">
      <c r="H597" s="5"/>
    </row>
    <row r="598">
      <c r="H598" s="5"/>
    </row>
    <row r="599">
      <c r="H599" s="5"/>
    </row>
    <row r="600">
      <c r="H600" s="5"/>
    </row>
    <row r="601">
      <c r="H601" s="5"/>
    </row>
    <row r="602">
      <c r="H602" s="5"/>
    </row>
    <row r="603">
      <c r="H603" s="5"/>
    </row>
    <row r="604">
      <c r="H604" s="5"/>
    </row>
    <row r="605">
      <c r="H605" s="5"/>
    </row>
    <row r="606">
      <c r="H606" s="5"/>
    </row>
    <row r="607">
      <c r="H607" s="5"/>
    </row>
    <row r="608">
      <c r="H608" s="5"/>
    </row>
    <row r="609">
      <c r="H609" s="5"/>
    </row>
    <row r="610">
      <c r="H610" s="5"/>
    </row>
    <row r="611">
      <c r="H611" s="5"/>
    </row>
    <row r="612">
      <c r="H612" s="5"/>
    </row>
    <row r="613">
      <c r="H613" s="5"/>
    </row>
    <row r="614">
      <c r="H614" s="5"/>
    </row>
    <row r="615">
      <c r="H615" s="5"/>
    </row>
    <row r="616">
      <c r="H616" s="5"/>
    </row>
    <row r="617">
      <c r="H617" s="5"/>
    </row>
    <row r="618">
      <c r="H618" s="5"/>
    </row>
    <row r="619">
      <c r="H619" s="5"/>
    </row>
    <row r="620">
      <c r="H620" s="5"/>
    </row>
    <row r="621">
      <c r="H621" s="5"/>
    </row>
    <row r="622">
      <c r="H622" s="5"/>
    </row>
    <row r="623">
      <c r="H623" s="5"/>
    </row>
    <row r="624">
      <c r="H624" s="5"/>
    </row>
    <row r="625">
      <c r="H625" s="5"/>
    </row>
    <row r="626">
      <c r="H626" s="5"/>
    </row>
    <row r="627">
      <c r="H627" s="5"/>
    </row>
    <row r="628">
      <c r="H628" s="5"/>
    </row>
    <row r="629">
      <c r="H629" s="5"/>
    </row>
    <row r="630">
      <c r="H630" s="5"/>
    </row>
    <row r="631">
      <c r="H631" s="5"/>
    </row>
    <row r="632">
      <c r="H632" s="5"/>
    </row>
    <row r="633">
      <c r="H633" s="5"/>
    </row>
    <row r="634">
      <c r="H634" s="5"/>
    </row>
    <row r="635">
      <c r="H635" s="5"/>
    </row>
    <row r="636">
      <c r="H636" s="5"/>
    </row>
    <row r="637">
      <c r="H637" s="5"/>
    </row>
    <row r="638">
      <c r="H638" s="5"/>
    </row>
    <row r="639">
      <c r="H639" s="5"/>
    </row>
    <row r="640">
      <c r="H640" s="5"/>
    </row>
    <row r="641">
      <c r="H641" s="5"/>
    </row>
    <row r="642">
      <c r="H642" s="5"/>
    </row>
    <row r="643">
      <c r="H643" s="5"/>
    </row>
    <row r="644">
      <c r="H644" s="5"/>
    </row>
    <row r="645">
      <c r="H645" s="5"/>
    </row>
    <row r="646">
      <c r="H646" s="5"/>
    </row>
    <row r="647">
      <c r="H647" s="5"/>
    </row>
    <row r="648">
      <c r="H648" s="5"/>
    </row>
    <row r="649">
      <c r="H649" s="5"/>
    </row>
    <row r="650">
      <c r="H650" s="5"/>
    </row>
    <row r="651">
      <c r="H651" s="5"/>
    </row>
    <row r="652">
      <c r="H652" s="5"/>
    </row>
    <row r="653">
      <c r="H653" s="5"/>
    </row>
    <row r="654">
      <c r="H654" s="5"/>
    </row>
    <row r="655">
      <c r="H655" s="5"/>
    </row>
    <row r="656">
      <c r="H656" s="5"/>
    </row>
    <row r="657">
      <c r="H657" s="5"/>
    </row>
    <row r="658">
      <c r="H658" s="5"/>
    </row>
    <row r="659">
      <c r="H659" s="5"/>
    </row>
    <row r="660">
      <c r="H660" s="5"/>
    </row>
    <row r="661">
      <c r="H661" s="5"/>
    </row>
    <row r="662">
      <c r="H662" s="5"/>
    </row>
    <row r="663">
      <c r="H663" s="5"/>
    </row>
    <row r="664">
      <c r="H664" s="5"/>
    </row>
    <row r="665">
      <c r="H665" s="5"/>
    </row>
    <row r="666">
      <c r="H666" s="5"/>
    </row>
    <row r="667">
      <c r="H667" s="5"/>
    </row>
    <row r="668">
      <c r="H668" s="5"/>
    </row>
    <row r="669">
      <c r="H669" s="5"/>
    </row>
    <row r="670">
      <c r="H670" s="5"/>
    </row>
    <row r="671">
      <c r="H671" s="5"/>
    </row>
    <row r="672">
      <c r="H672" s="5"/>
    </row>
    <row r="673">
      <c r="H673" s="5"/>
    </row>
    <row r="674">
      <c r="H674" s="5"/>
    </row>
    <row r="675">
      <c r="H675" s="5"/>
    </row>
    <row r="676">
      <c r="H676" s="5"/>
    </row>
    <row r="677">
      <c r="H677" s="5"/>
    </row>
    <row r="678">
      <c r="H678" s="5"/>
    </row>
    <row r="679">
      <c r="H679" s="5"/>
    </row>
    <row r="680">
      <c r="H680" s="5"/>
    </row>
    <row r="681">
      <c r="H681" s="5"/>
    </row>
    <row r="682">
      <c r="H682" s="5"/>
    </row>
    <row r="683">
      <c r="H683" s="5"/>
    </row>
    <row r="684">
      <c r="H684" s="5"/>
    </row>
    <row r="685">
      <c r="H685" s="5"/>
    </row>
    <row r="686">
      <c r="H686" s="5"/>
    </row>
    <row r="687">
      <c r="H687" s="5"/>
    </row>
    <row r="688">
      <c r="H688" s="5"/>
    </row>
    <row r="689">
      <c r="H689" s="5"/>
    </row>
    <row r="690">
      <c r="H690" s="5"/>
    </row>
    <row r="691">
      <c r="H691" s="5"/>
    </row>
    <row r="692">
      <c r="H692" s="5"/>
    </row>
    <row r="693">
      <c r="H693" s="5"/>
    </row>
    <row r="694">
      <c r="H694" s="5"/>
    </row>
    <row r="695">
      <c r="H695" s="5"/>
    </row>
    <row r="696">
      <c r="H696" s="5"/>
    </row>
    <row r="697">
      <c r="H697" s="5"/>
    </row>
    <row r="698">
      <c r="H698" s="5"/>
    </row>
    <row r="699">
      <c r="H699" s="5"/>
    </row>
    <row r="700">
      <c r="H700" s="5"/>
    </row>
    <row r="701">
      <c r="H701" s="5"/>
    </row>
    <row r="702">
      <c r="H702" s="5"/>
    </row>
    <row r="703">
      <c r="H703" s="5"/>
    </row>
    <row r="704">
      <c r="H704" s="5"/>
    </row>
    <row r="705">
      <c r="H705" s="5"/>
    </row>
    <row r="706">
      <c r="H706" s="5"/>
    </row>
    <row r="707">
      <c r="H707" s="5"/>
    </row>
    <row r="708">
      <c r="H708" s="5"/>
    </row>
    <row r="709">
      <c r="H709" s="5"/>
    </row>
    <row r="710">
      <c r="H710" s="5"/>
    </row>
    <row r="711">
      <c r="H711" s="5"/>
    </row>
    <row r="712">
      <c r="H712" s="5"/>
    </row>
    <row r="713">
      <c r="H713" s="5"/>
    </row>
    <row r="714">
      <c r="H714" s="5"/>
    </row>
    <row r="715">
      <c r="H715" s="5"/>
    </row>
    <row r="716">
      <c r="H716" s="5"/>
    </row>
    <row r="717">
      <c r="H717" s="5"/>
    </row>
    <row r="718">
      <c r="H718" s="5"/>
    </row>
    <row r="719">
      <c r="H719" s="5"/>
    </row>
    <row r="720">
      <c r="H720" s="5"/>
    </row>
    <row r="721">
      <c r="H721" s="5"/>
    </row>
    <row r="722">
      <c r="H722" s="5"/>
    </row>
    <row r="723">
      <c r="H723" s="5"/>
    </row>
    <row r="724">
      <c r="H724" s="5"/>
    </row>
    <row r="725">
      <c r="H725" s="5"/>
    </row>
    <row r="726">
      <c r="H726" s="5"/>
    </row>
    <row r="727">
      <c r="H727" s="5"/>
    </row>
    <row r="728">
      <c r="H728" s="5"/>
    </row>
    <row r="729">
      <c r="H729" s="5"/>
    </row>
    <row r="730">
      <c r="H730" s="5"/>
    </row>
    <row r="731">
      <c r="H731" s="5"/>
    </row>
    <row r="732">
      <c r="H732" s="5"/>
    </row>
    <row r="733">
      <c r="H733" s="5"/>
    </row>
    <row r="734">
      <c r="H734" s="5"/>
    </row>
    <row r="735">
      <c r="H735" s="5"/>
    </row>
    <row r="736">
      <c r="H736" s="5"/>
    </row>
    <row r="737">
      <c r="H737" s="5"/>
    </row>
    <row r="738">
      <c r="H738" s="5"/>
    </row>
    <row r="739">
      <c r="H739" s="5"/>
    </row>
    <row r="740">
      <c r="H740" s="5"/>
    </row>
    <row r="741">
      <c r="H741" s="5"/>
    </row>
    <row r="742">
      <c r="H742" s="5"/>
    </row>
    <row r="743">
      <c r="H743" s="5"/>
    </row>
    <row r="744">
      <c r="H744" s="5"/>
    </row>
    <row r="745">
      <c r="H745" s="5"/>
    </row>
    <row r="746">
      <c r="H746" s="5"/>
    </row>
    <row r="747">
      <c r="H747" s="5"/>
    </row>
    <row r="748">
      <c r="H748" s="5"/>
    </row>
    <row r="749">
      <c r="H749" s="5"/>
    </row>
    <row r="750">
      <c r="H750" s="5"/>
    </row>
    <row r="751">
      <c r="H751" s="5"/>
    </row>
    <row r="752">
      <c r="H752" s="5"/>
    </row>
    <row r="753">
      <c r="H753" s="5"/>
    </row>
    <row r="754">
      <c r="H754" s="5"/>
    </row>
    <row r="755">
      <c r="H755" s="5"/>
    </row>
    <row r="756">
      <c r="H756" s="5"/>
    </row>
    <row r="757">
      <c r="H757" s="5"/>
    </row>
    <row r="758">
      <c r="H758" s="5"/>
    </row>
    <row r="759">
      <c r="H759" s="5"/>
    </row>
    <row r="760">
      <c r="H760" s="5"/>
    </row>
    <row r="761">
      <c r="H761" s="5"/>
    </row>
    <row r="762">
      <c r="H762" s="5"/>
    </row>
    <row r="763">
      <c r="H763" s="5"/>
    </row>
    <row r="764">
      <c r="H764" s="5"/>
    </row>
    <row r="765">
      <c r="H765" s="5"/>
    </row>
    <row r="766">
      <c r="H766" s="5"/>
    </row>
    <row r="767">
      <c r="H767" s="5"/>
    </row>
    <row r="768">
      <c r="H768" s="5"/>
    </row>
    <row r="769">
      <c r="H769" s="5"/>
    </row>
    <row r="770">
      <c r="H770" s="5"/>
    </row>
    <row r="771">
      <c r="H771" s="5"/>
    </row>
    <row r="772">
      <c r="H772" s="5"/>
    </row>
    <row r="773">
      <c r="H773" s="5"/>
    </row>
    <row r="774">
      <c r="H774" s="5"/>
    </row>
    <row r="775">
      <c r="H775" s="5"/>
    </row>
    <row r="776">
      <c r="H776" s="5"/>
    </row>
    <row r="777">
      <c r="H777" s="5"/>
    </row>
    <row r="778">
      <c r="H778" s="5"/>
    </row>
    <row r="779">
      <c r="H779" s="5"/>
    </row>
    <row r="780">
      <c r="H780" s="5"/>
    </row>
    <row r="781">
      <c r="H781" s="5"/>
    </row>
    <row r="782">
      <c r="H782" s="5"/>
    </row>
    <row r="783">
      <c r="H783" s="5"/>
    </row>
    <row r="784">
      <c r="H784" s="5"/>
    </row>
    <row r="785">
      <c r="H785" s="5"/>
    </row>
    <row r="786">
      <c r="H786" s="5"/>
    </row>
    <row r="787">
      <c r="H787" s="5"/>
    </row>
    <row r="788">
      <c r="H788" s="5"/>
    </row>
    <row r="789">
      <c r="H789" s="5"/>
    </row>
    <row r="790">
      <c r="H790" s="5"/>
    </row>
    <row r="791">
      <c r="H791" s="5"/>
    </row>
    <row r="792">
      <c r="H792" s="5"/>
    </row>
    <row r="793">
      <c r="H793" s="5"/>
    </row>
    <row r="794">
      <c r="H794" s="5"/>
    </row>
    <row r="795">
      <c r="H795" s="5"/>
    </row>
    <row r="796">
      <c r="H796" s="5"/>
    </row>
    <row r="797">
      <c r="H797" s="5"/>
    </row>
    <row r="798">
      <c r="H798" s="5"/>
    </row>
    <row r="799">
      <c r="H799" s="5"/>
    </row>
    <row r="800">
      <c r="H800" s="5"/>
    </row>
    <row r="801">
      <c r="H801" s="5"/>
    </row>
    <row r="802">
      <c r="H802" s="5"/>
    </row>
    <row r="803">
      <c r="H803" s="5"/>
    </row>
    <row r="804">
      <c r="H804" s="5"/>
    </row>
    <row r="805">
      <c r="H805" s="5"/>
    </row>
    <row r="806">
      <c r="H806" s="5"/>
    </row>
    <row r="807">
      <c r="H807" s="5"/>
    </row>
    <row r="808">
      <c r="H808" s="5"/>
    </row>
    <row r="809">
      <c r="H809" s="5"/>
    </row>
    <row r="810">
      <c r="H810" s="5"/>
    </row>
    <row r="811">
      <c r="H811" s="5"/>
    </row>
    <row r="812">
      <c r="H812" s="5"/>
    </row>
    <row r="813">
      <c r="H813" s="5"/>
    </row>
    <row r="814">
      <c r="H814" s="5"/>
    </row>
    <row r="815">
      <c r="H815" s="5"/>
    </row>
    <row r="816">
      <c r="H816" s="5"/>
    </row>
    <row r="817">
      <c r="H817" s="5"/>
    </row>
    <row r="818">
      <c r="H818" s="5"/>
    </row>
    <row r="819">
      <c r="H819" s="5"/>
    </row>
    <row r="820">
      <c r="H820" s="5"/>
    </row>
    <row r="821">
      <c r="H821" s="5"/>
    </row>
    <row r="822">
      <c r="H822" s="5"/>
    </row>
    <row r="823">
      <c r="H823" s="5"/>
    </row>
    <row r="824">
      <c r="H824" s="5"/>
    </row>
    <row r="825">
      <c r="H825" s="5"/>
    </row>
    <row r="826">
      <c r="H826" s="5"/>
    </row>
    <row r="827">
      <c r="H827" s="5"/>
    </row>
    <row r="828">
      <c r="H828" s="5"/>
    </row>
    <row r="829">
      <c r="H829" s="5"/>
    </row>
    <row r="830">
      <c r="H830" s="5"/>
    </row>
    <row r="831">
      <c r="H831" s="5"/>
    </row>
    <row r="832">
      <c r="H832" s="5"/>
    </row>
    <row r="833">
      <c r="H833" s="5"/>
    </row>
    <row r="834">
      <c r="H834" s="5"/>
    </row>
    <row r="835">
      <c r="H835" s="5"/>
    </row>
    <row r="836">
      <c r="H836" s="5"/>
    </row>
    <row r="837">
      <c r="H837" s="5"/>
    </row>
    <row r="838">
      <c r="H838" s="5"/>
    </row>
    <row r="839">
      <c r="H839" s="5"/>
    </row>
    <row r="840">
      <c r="H840" s="5"/>
    </row>
    <row r="841">
      <c r="H841" s="5"/>
    </row>
    <row r="842">
      <c r="H842" s="5"/>
    </row>
    <row r="843">
      <c r="H843" s="5"/>
    </row>
    <row r="844">
      <c r="H844" s="5"/>
    </row>
    <row r="845">
      <c r="H845" s="5"/>
    </row>
    <row r="846">
      <c r="H846" s="5"/>
    </row>
    <row r="847">
      <c r="H847" s="5"/>
    </row>
    <row r="848">
      <c r="H848" s="5"/>
    </row>
    <row r="849">
      <c r="H849" s="5"/>
    </row>
    <row r="850">
      <c r="H850" s="5"/>
    </row>
    <row r="851">
      <c r="H851" s="5"/>
    </row>
    <row r="852">
      <c r="H852" s="5"/>
    </row>
    <row r="853">
      <c r="H853" s="5"/>
    </row>
    <row r="854">
      <c r="H854" s="5"/>
    </row>
    <row r="855">
      <c r="H855" s="5"/>
    </row>
    <row r="856">
      <c r="H856" s="5"/>
    </row>
    <row r="857">
      <c r="H857" s="5"/>
    </row>
    <row r="858">
      <c r="H858" s="5"/>
    </row>
    <row r="859">
      <c r="H859" s="5"/>
    </row>
    <row r="860">
      <c r="H860" s="5"/>
    </row>
    <row r="861">
      <c r="H861" s="5"/>
    </row>
    <row r="862">
      <c r="H862" s="5"/>
    </row>
    <row r="863">
      <c r="H863" s="5"/>
    </row>
    <row r="864">
      <c r="H864" s="5"/>
    </row>
    <row r="865">
      <c r="H865" s="5"/>
    </row>
    <row r="866">
      <c r="H866" s="5"/>
    </row>
    <row r="867">
      <c r="H867" s="5"/>
    </row>
    <row r="868">
      <c r="H868" s="5"/>
    </row>
    <row r="869">
      <c r="H869" s="5"/>
    </row>
    <row r="870">
      <c r="H870" s="5"/>
    </row>
    <row r="871">
      <c r="H871" s="5"/>
    </row>
    <row r="872">
      <c r="H872" s="5"/>
    </row>
    <row r="873">
      <c r="H873" s="5"/>
    </row>
    <row r="874">
      <c r="H874" s="5"/>
    </row>
    <row r="875">
      <c r="H875" s="5"/>
    </row>
    <row r="876">
      <c r="H876" s="5"/>
    </row>
    <row r="877">
      <c r="H877" s="5"/>
    </row>
    <row r="878">
      <c r="H878" s="5"/>
    </row>
    <row r="879">
      <c r="H879" s="5"/>
    </row>
    <row r="880">
      <c r="H880" s="5"/>
    </row>
    <row r="881">
      <c r="H881" s="5"/>
    </row>
    <row r="882">
      <c r="H882" s="5"/>
    </row>
    <row r="883">
      <c r="H883" s="5"/>
    </row>
    <row r="884">
      <c r="H884" s="5"/>
    </row>
    <row r="885">
      <c r="H885" s="5"/>
    </row>
    <row r="886">
      <c r="H886" s="5"/>
    </row>
    <row r="887">
      <c r="H887" s="5"/>
    </row>
    <row r="888">
      <c r="H888" s="5"/>
    </row>
    <row r="889">
      <c r="H889" s="5"/>
    </row>
    <row r="890">
      <c r="H890" s="5"/>
    </row>
    <row r="891">
      <c r="H891" s="5"/>
    </row>
    <row r="892">
      <c r="H892" s="5"/>
    </row>
    <row r="893">
      <c r="H893" s="5"/>
    </row>
    <row r="894">
      <c r="H894" s="5"/>
    </row>
    <row r="895">
      <c r="H895" s="5"/>
    </row>
    <row r="896">
      <c r="H896" s="5"/>
    </row>
    <row r="897">
      <c r="H897" s="5"/>
    </row>
    <row r="898">
      <c r="H898" s="5"/>
    </row>
    <row r="899">
      <c r="H899" s="5"/>
    </row>
    <row r="900">
      <c r="H900" s="5"/>
    </row>
    <row r="901">
      <c r="H901" s="5"/>
    </row>
    <row r="902">
      <c r="H902" s="5"/>
    </row>
    <row r="903">
      <c r="H903" s="5"/>
    </row>
    <row r="904">
      <c r="H904" s="5"/>
    </row>
    <row r="905">
      <c r="H905" s="5"/>
    </row>
    <row r="906">
      <c r="H906" s="5"/>
    </row>
    <row r="907">
      <c r="H907" s="5"/>
    </row>
    <row r="908">
      <c r="H908" s="5"/>
    </row>
    <row r="909">
      <c r="H909" s="5"/>
    </row>
    <row r="910">
      <c r="H910" s="5"/>
    </row>
    <row r="911">
      <c r="H911" s="5"/>
    </row>
    <row r="912">
      <c r="H912" s="5"/>
    </row>
    <row r="913">
      <c r="H913" s="5"/>
    </row>
    <row r="914">
      <c r="H914" s="5"/>
    </row>
    <row r="915">
      <c r="H915" s="5"/>
    </row>
    <row r="916">
      <c r="H916" s="5"/>
    </row>
    <row r="917">
      <c r="H917" s="5"/>
    </row>
    <row r="918">
      <c r="H918" s="5"/>
    </row>
    <row r="919">
      <c r="H919" s="5"/>
    </row>
    <row r="920">
      <c r="H920" s="5"/>
    </row>
    <row r="921">
      <c r="H921" s="5"/>
    </row>
    <row r="922">
      <c r="H922" s="5"/>
    </row>
    <row r="923">
      <c r="H923" s="5"/>
    </row>
    <row r="924">
      <c r="H924" s="5"/>
    </row>
    <row r="925">
      <c r="H925" s="5"/>
    </row>
    <row r="926">
      <c r="H926" s="5"/>
    </row>
    <row r="927">
      <c r="H927" s="5"/>
    </row>
    <row r="928">
      <c r="H928" s="5"/>
    </row>
    <row r="929">
      <c r="H929" s="5"/>
    </row>
    <row r="930">
      <c r="H930" s="5"/>
    </row>
    <row r="931">
      <c r="H931" s="5"/>
    </row>
    <row r="932">
      <c r="H932" s="5"/>
    </row>
    <row r="933">
      <c r="H933" s="5"/>
    </row>
    <row r="934">
      <c r="H934" s="5"/>
    </row>
    <row r="935">
      <c r="H935" s="5"/>
    </row>
    <row r="936">
      <c r="H936" s="5"/>
    </row>
    <row r="937">
      <c r="H937" s="5"/>
    </row>
    <row r="938">
      <c r="H938" s="5"/>
    </row>
    <row r="939">
      <c r="H939" s="5"/>
    </row>
    <row r="940">
      <c r="H940" s="5"/>
    </row>
    <row r="941">
      <c r="H941" s="5"/>
    </row>
    <row r="942">
      <c r="H942" s="5"/>
    </row>
    <row r="943">
      <c r="H943" s="5"/>
    </row>
    <row r="944">
      <c r="H944" s="5"/>
    </row>
    <row r="945">
      <c r="H945" s="5"/>
    </row>
    <row r="946">
      <c r="H946" s="5"/>
    </row>
    <row r="947">
      <c r="H947" s="5"/>
    </row>
    <row r="948">
      <c r="H948" s="5"/>
    </row>
    <row r="949">
      <c r="H949" s="5"/>
    </row>
    <row r="950">
      <c r="H950" s="5"/>
    </row>
    <row r="951">
      <c r="H951" s="5"/>
    </row>
    <row r="952">
      <c r="H952" s="5"/>
    </row>
    <row r="953">
      <c r="H953" s="5"/>
    </row>
    <row r="954">
      <c r="H954" s="5"/>
    </row>
    <row r="955">
      <c r="H955" s="5"/>
    </row>
    <row r="956">
      <c r="H956" s="5"/>
    </row>
    <row r="957">
      <c r="H957" s="5"/>
    </row>
    <row r="958">
      <c r="H958" s="5"/>
    </row>
    <row r="959">
      <c r="H959" s="5"/>
    </row>
    <row r="960">
      <c r="H960" s="5"/>
    </row>
    <row r="961">
      <c r="H961" s="5"/>
    </row>
    <row r="962">
      <c r="H962" s="5"/>
    </row>
    <row r="963">
      <c r="H963" s="5"/>
    </row>
    <row r="964">
      <c r="H964" s="5"/>
    </row>
    <row r="965">
      <c r="H965" s="5"/>
    </row>
    <row r="966">
      <c r="H966" s="5"/>
    </row>
    <row r="967">
      <c r="H967" s="5"/>
    </row>
    <row r="968">
      <c r="H968" s="5"/>
    </row>
    <row r="969">
      <c r="H969" s="5"/>
    </row>
    <row r="970">
      <c r="H970" s="5"/>
    </row>
    <row r="971">
      <c r="H971" s="5"/>
    </row>
    <row r="972">
      <c r="H972" s="5"/>
    </row>
    <row r="973">
      <c r="H973" s="5"/>
    </row>
    <row r="974">
      <c r="H974" s="5"/>
    </row>
    <row r="975">
      <c r="H975" s="5"/>
    </row>
    <row r="976">
      <c r="H976" s="5"/>
    </row>
    <row r="977">
      <c r="H977" s="5"/>
    </row>
    <row r="978">
      <c r="H978" s="5"/>
    </row>
    <row r="979">
      <c r="H979" s="5"/>
    </row>
    <row r="980">
      <c r="H980" s="5"/>
    </row>
    <row r="981">
      <c r="H981" s="5"/>
    </row>
    <row r="982">
      <c r="H982" s="5"/>
    </row>
    <row r="983">
      <c r="H983" s="5"/>
    </row>
    <row r="984">
      <c r="H984" s="5"/>
    </row>
    <row r="985">
      <c r="H985" s="5"/>
    </row>
    <row r="986">
      <c r="H986" s="5"/>
    </row>
    <row r="987">
      <c r="H987" s="5"/>
    </row>
    <row r="988">
      <c r="H988" s="5"/>
    </row>
    <row r="989">
      <c r="H989" s="5"/>
    </row>
    <row r="990">
      <c r="H990" s="5"/>
    </row>
    <row r="991">
      <c r="H991" s="5"/>
    </row>
    <row r="992">
      <c r="H992" s="5"/>
    </row>
    <row r="993">
      <c r="H993" s="5"/>
    </row>
    <row r="994">
      <c r="H994" s="5"/>
    </row>
    <row r="995">
      <c r="H995" s="5"/>
    </row>
    <row r="996">
      <c r="H996" s="5"/>
    </row>
    <row r="997">
      <c r="H997" s="5"/>
    </row>
  </sheetData>
  <mergeCells count="14">
    <mergeCell ref="A15:G15"/>
    <mergeCell ref="A16:G16"/>
    <mergeCell ref="A23:G23"/>
    <mergeCell ref="A24:G24"/>
    <mergeCell ref="A30:G30"/>
    <mergeCell ref="A38:G38"/>
    <mergeCell ref="A45:G45"/>
    <mergeCell ref="A1:G1"/>
    <mergeCell ref="I1:K1"/>
    <mergeCell ref="A2:G2"/>
    <mergeCell ref="J2:K2"/>
    <mergeCell ref="J3:K3"/>
    <mergeCell ref="A5:G5"/>
    <mergeCell ref="A6:G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4" t="s">
        <v>83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5"/>
    <col customWidth="1" min="7" max="7" width="40.38"/>
    <col customWidth="1" min="8" max="8" width="12.5"/>
  </cols>
  <sheetData>
    <row r="1">
      <c r="A1" s="1" t="s">
        <v>0</v>
      </c>
      <c r="H1" s="14" t="s">
        <v>1</v>
      </c>
      <c r="I1" s="106" t="s">
        <v>84</v>
      </c>
    </row>
    <row r="2">
      <c r="A2" s="4"/>
    </row>
    <row r="3">
      <c r="A3" s="7"/>
      <c r="B3" s="7"/>
      <c r="C3" s="7"/>
      <c r="D3" s="7"/>
      <c r="E3" s="7"/>
      <c r="F3" s="7"/>
      <c r="G3" s="7"/>
    </row>
    <row r="4">
      <c r="A4" s="9"/>
      <c r="B4" s="10" t="s">
        <v>6</v>
      </c>
      <c r="C4" s="10" t="s">
        <v>7</v>
      </c>
      <c r="D4" s="11" t="s">
        <v>8</v>
      </c>
      <c r="E4" s="12" t="s">
        <v>9</v>
      </c>
      <c r="F4" s="13" t="s">
        <v>10</v>
      </c>
      <c r="G4" s="10" t="s">
        <v>11</v>
      </c>
      <c r="J4" s="11" t="s">
        <v>8</v>
      </c>
      <c r="K4" s="12" t="s">
        <v>9</v>
      </c>
      <c r="L4" s="13" t="s">
        <v>10</v>
      </c>
    </row>
    <row r="5">
      <c r="A5" s="15" t="s">
        <v>16</v>
      </c>
      <c r="B5" s="16"/>
      <c r="C5" s="16"/>
      <c r="D5" s="16"/>
      <c r="E5" s="16"/>
      <c r="F5" s="16"/>
      <c r="G5" s="16"/>
      <c r="I5" s="14" t="s">
        <v>85</v>
      </c>
      <c r="J5" s="107">
        <v>1.0</v>
      </c>
      <c r="K5" s="107">
        <v>0.9</v>
      </c>
      <c r="L5" s="107">
        <v>0.8</v>
      </c>
    </row>
    <row r="6">
      <c r="A6" s="18" t="s">
        <v>17</v>
      </c>
      <c r="H6" s="14" t="s">
        <v>18</v>
      </c>
    </row>
    <row r="7">
      <c r="A7" s="26" t="s">
        <v>19</v>
      </c>
      <c r="B7" s="27" t="b">
        <v>0</v>
      </c>
      <c r="C7" s="108">
        <v>3.0</v>
      </c>
      <c r="D7" s="29">
        <f t="shared" ref="D7:D11" si="1">IF(B7,C7,0)</f>
        <v>0</v>
      </c>
      <c r="E7" s="30">
        <f>D7*K5</f>
        <v>0</v>
      </c>
      <c r="F7" s="31">
        <f t="shared" ref="F7:F11" si="2">D7*0.8</f>
        <v>0</v>
      </c>
      <c r="G7" s="32" t="s">
        <v>20</v>
      </c>
    </row>
    <row r="8">
      <c r="A8" s="34" t="s">
        <v>21</v>
      </c>
      <c r="B8" s="27" t="b">
        <v>0</v>
      </c>
      <c r="C8" s="28">
        <v>1.0</v>
      </c>
      <c r="D8" s="35">
        <f t="shared" si="1"/>
        <v>0</v>
      </c>
      <c r="E8" s="30">
        <f t="shared" ref="E8:E11" si="3">D8*0.9</f>
        <v>0</v>
      </c>
      <c r="F8" s="31">
        <f t="shared" si="2"/>
        <v>0</v>
      </c>
      <c r="G8" s="36" t="s">
        <v>22</v>
      </c>
    </row>
    <row r="9">
      <c r="A9" s="26" t="s">
        <v>23</v>
      </c>
      <c r="B9" s="27" t="b">
        <v>0</v>
      </c>
      <c r="C9" s="108">
        <v>2.0</v>
      </c>
      <c r="D9" s="35">
        <f t="shared" si="1"/>
        <v>0</v>
      </c>
      <c r="E9" s="30">
        <f t="shared" si="3"/>
        <v>0</v>
      </c>
      <c r="F9" s="31">
        <f t="shared" si="2"/>
        <v>0</v>
      </c>
      <c r="G9" s="32" t="s">
        <v>24</v>
      </c>
    </row>
    <row r="10">
      <c r="A10" s="34" t="s">
        <v>25</v>
      </c>
      <c r="B10" s="37" t="b">
        <v>1</v>
      </c>
      <c r="C10" s="28">
        <v>250.0</v>
      </c>
      <c r="D10" s="35">
        <f t="shared" si="1"/>
        <v>250</v>
      </c>
      <c r="E10" s="30">
        <f t="shared" si="3"/>
        <v>225</v>
      </c>
      <c r="F10" s="31">
        <f t="shared" si="2"/>
        <v>200</v>
      </c>
      <c r="G10" s="36" t="s">
        <v>26</v>
      </c>
    </row>
    <row r="11">
      <c r="A11" s="26" t="s">
        <v>27</v>
      </c>
      <c r="B11" s="27" t="b">
        <v>0</v>
      </c>
      <c r="C11" s="108">
        <v>2.5</v>
      </c>
      <c r="D11" s="35">
        <f t="shared" si="1"/>
        <v>0</v>
      </c>
      <c r="E11" s="30">
        <f t="shared" si="3"/>
        <v>0</v>
      </c>
      <c r="F11" s="31">
        <f t="shared" si="2"/>
        <v>0</v>
      </c>
      <c r="G11" s="32" t="s">
        <v>28</v>
      </c>
      <c r="H11" s="14" t="s">
        <v>29</v>
      </c>
    </row>
    <row r="12">
      <c r="A12" s="38" t="s">
        <v>30</v>
      </c>
      <c r="B12" s="39"/>
      <c r="C12" s="39"/>
      <c r="D12" s="40">
        <f t="shared" ref="D12:F12" si="4">SUM(D7:D11)</f>
        <v>250</v>
      </c>
      <c r="E12" s="41">
        <f t="shared" si="4"/>
        <v>225</v>
      </c>
      <c r="F12" s="42">
        <f t="shared" si="4"/>
        <v>200</v>
      </c>
      <c r="G12" s="43"/>
    </row>
    <row r="13">
      <c r="A13" s="45"/>
      <c r="B13" s="45"/>
      <c r="C13" s="45"/>
      <c r="D13" s="45"/>
      <c r="E13" s="45"/>
      <c r="F13" s="45"/>
      <c r="G13" s="45"/>
    </row>
    <row r="14">
      <c r="A14" s="15" t="s">
        <v>31</v>
      </c>
      <c r="B14" s="16"/>
      <c r="C14" s="16"/>
      <c r="D14" s="16"/>
      <c r="E14" s="16"/>
      <c r="F14" s="16"/>
      <c r="G14" s="16"/>
    </row>
    <row r="15">
      <c r="A15" s="18" t="s">
        <v>32</v>
      </c>
    </row>
    <row r="16">
      <c r="A16" s="26" t="s">
        <v>33</v>
      </c>
      <c r="B16" s="46" t="s">
        <v>34</v>
      </c>
      <c r="C16" s="47"/>
      <c r="D16" s="48">
        <v>200.0</v>
      </c>
      <c r="E16" s="49">
        <v>500.0</v>
      </c>
      <c r="F16" s="50">
        <v>1000.0</v>
      </c>
      <c r="G16" s="32" t="s">
        <v>35</v>
      </c>
    </row>
    <row r="17">
      <c r="A17" s="34" t="s">
        <v>36</v>
      </c>
      <c r="B17" s="51" t="s">
        <v>34</v>
      </c>
      <c r="C17" s="52"/>
      <c r="D17" s="35">
        <f t="shared" ref="D17:F17" si="5">D12</f>
        <v>250</v>
      </c>
      <c r="E17" s="30">
        <f t="shared" si="5"/>
        <v>225</v>
      </c>
      <c r="F17" s="31">
        <f t="shared" si="5"/>
        <v>200</v>
      </c>
      <c r="G17" s="36" t="s">
        <v>37</v>
      </c>
    </row>
    <row r="18">
      <c r="A18" s="26" t="s">
        <v>38</v>
      </c>
      <c r="B18" s="46" t="s">
        <v>34</v>
      </c>
      <c r="C18" s="47"/>
      <c r="D18" s="53">
        <v>1.2</v>
      </c>
      <c r="E18" s="54">
        <v>1.2</v>
      </c>
      <c r="F18" s="55">
        <v>1.2</v>
      </c>
      <c r="G18" s="32" t="s">
        <v>39</v>
      </c>
      <c r="H18" s="14" t="s">
        <v>40</v>
      </c>
    </row>
    <row r="19">
      <c r="A19" s="56" t="s">
        <v>41</v>
      </c>
      <c r="B19" s="51" t="s">
        <v>34</v>
      </c>
      <c r="C19" s="52"/>
      <c r="D19" s="57">
        <f t="shared" ref="D19:F19" si="6">D17*D18</f>
        <v>300</v>
      </c>
      <c r="E19" s="58">
        <f t="shared" si="6"/>
        <v>270</v>
      </c>
      <c r="F19" s="59">
        <f t="shared" si="6"/>
        <v>240</v>
      </c>
      <c r="G19" s="36" t="s">
        <v>42</v>
      </c>
    </row>
    <row r="20">
      <c r="A20" s="38" t="s">
        <v>43</v>
      </c>
      <c r="B20" s="39"/>
      <c r="C20" s="39"/>
      <c r="D20" s="60">
        <f t="shared" ref="D20:F20" si="7">D16*D17</f>
        <v>50000</v>
      </c>
      <c r="E20" s="61">
        <f t="shared" si="7"/>
        <v>112500</v>
      </c>
      <c r="F20" s="62">
        <f t="shared" si="7"/>
        <v>200000</v>
      </c>
      <c r="G20" s="43" t="s">
        <v>44</v>
      </c>
    </row>
    <row r="21">
      <c r="A21" s="45"/>
      <c r="B21" s="45"/>
      <c r="C21" s="45"/>
      <c r="D21" s="45"/>
      <c r="E21" s="45"/>
      <c r="F21" s="45"/>
      <c r="G21" s="45"/>
    </row>
    <row r="22">
      <c r="A22" s="15" t="s">
        <v>45</v>
      </c>
      <c r="B22" s="16"/>
      <c r="C22" s="16"/>
      <c r="D22" s="16"/>
      <c r="E22" s="16"/>
      <c r="F22" s="16"/>
      <c r="G22" s="16"/>
    </row>
    <row r="23">
      <c r="A23" s="18" t="s">
        <v>46</v>
      </c>
    </row>
    <row r="24">
      <c r="A24" s="26" t="s">
        <v>47</v>
      </c>
      <c r="B24" s="37" t="b">
        <v>1</v>
      </c>
      <c r="C24" s="64">
        <v>2500.0</v>
      </c>
      <c r="D24" s="65">
        <f t="shared" ref="D24:D26" si="8">IF(B24,C24,0)</f>
        <v>2500</v>
      </c>
      <c r="E24" s="66">
        <f t="shared" ref="E24:E26" si="9">IF(B24,C24,0)</f>
        <v>2500</v>
      </c>
      <c r="F24" s="67">
        <f t="shared" ref="F24:F26" si="10">IF(B24,C24,0)</f>
        <v>2500</v>
      </c>
      <c r="G24" s="32" t="s">
        <v>48</v>
      </c>
    </row>
    <row r="25">
      <c r="A25" s="34" t="s">
        <v>49</v>
      </c>
      <c r="B25" s="27" t="b">
        <v>0</v>
      </c>
      <c r="C25" s="109">
        <v>2500.0</v>
      </c>
      <c r="D25" s="48">
        <f t="shared" si="8"/>
        <v>0</v>
      </c>
      <c r="E25" s="66">
        <f t="shared" si="9"/>
        <v>0</v>
      </c>
      <c r="F25" s="67">
        <f t="shared" si="10"/>
        <v>0</v>
      </c>
      <c r="G25" s="36" t="s">
        <v>50</v>
      </c>
      <c r="H25" s="14" t="s">
        <v>51</v>
      </c>
    </row>
    <row r="26">
      <c r="A26" s="68" t="s">
        <v>52</v>
      </c>
      <c r="B26" s="27" t="b">
        <v>0</v>
      </c>
      <c r="C26" s="64">
        <v>9500.0</v>
      </c>
      <c r="D26" s="48">
        <f t="shared" si="8"/>
        <v>0</v>
      </c>
      <c r="E26" s="66">
        <f t="shared" si="9"/>
        <v>0</v>
      </c>
      <c r="F26" s="67">
        <f t="shared" si="10"/>
        <v>0</v>
      </c>
      <c r="G26" s="32" t="s">
        <v>53</v>
      </c>
    </row>
    <row r="27">
      <c r="A27" s="38" t="s">
        <v>54</v>
      </c>
      <c r="B27" s="39"/>
      <c r="C27" s="39"/>
      <c r="D27" s="60">
        <f t="shared" ref="D27:F27" si="11">SUM(D24:D26)</f>
        <v>2500</v>
      </c>
      <c r="E27" s="61">
        <f t="shared" si="11"/>
        <v>2500</v>
      </c>
      <c r="F27" s="62">
        <f t="shared" si="11"/>
        <v>2500</v>
      </c>
      <c r="G27" s="43" t="s">
        <v>55</v>
      </c>
    </row>
    <row r="28">
      <c r="A28" s="45"/>
      <c r="B28" s="45"/>
      <c r="C28" s="45"/>
      <c r="D28" s="45"/>
      <c r="E28" s="45"/>
      <c r="F28" s="45"/>
      <c r="G28" s="45"/>
    </row>
    <row r="29">
      <c r="A29" s="15" t="s">
        <v>56</v>
      </c>
      <c r="B29" s="16"/>
      <c r="C29" s="16"/>
      <c r="D29" s="16"/>
      <c r="E29" s="16"/>
      <c r="F29" s="16"/>
      <c r="G29" s="16"/>
    </row>
    <row r="30">
      <c r="A30" s="26" t="s">
        <v>57</v>
      </c>
      <c r="B30" s="69"/>
      <c r="C30" s="69"/>
      <c r="D30" s="70" t="s">
        <v>58</v>
      </c>
      <c r="E30" s="71" t="s">
        <v>58</v>
      </c>
      <c r="F30" s="72" t="s">
        <v>59</v>
      </c>
      <c r="G30" s="32" t="s">
        <v>60</v>
      </c>
    </row>
    <row r="31">
      <c r="A31" s="34" t="s">
        <v>61</v>
      </c>
      <c r="B31" s="81"/>
      <c r="C31" s="81"/>
      <c r="D31" s="70">
        <v>3.0</v>
      </c>
      <c r="E31" s="71">
        <v>5.0</v>
      </c>
      <c r="F31" s="72">
        <v>7.0</v>
      </c>
      <c r="G31" s="36" t="s">
        <v>62</v>
      </c>
    </row>
    <row r="32">
      <c r="A32" s="26" t="s">
        <v>64</v>
      </c>
      <c r="B32" s="69"/>
      <c r="C32" s="69"/>
      <c r="D32" s="78">
        <v>144.0</v>
      </c>
      <c r="E32" s="79">
        <v>144.0</v>
      </c>
      <c r="F32" s="80">
        <v>144.0</v>
      </c>
      <c r="G32" s="32" t="s">
        <v>65</v>
      </c>
    </row>
    <row r="33">
      <c r="A33" s="34" t="s">
        <v>66</v>
      </c>
      <c r="B33" s="81"/>
      <c r="C33" s="81"/>
      <c r="D33" s="82">
        <v>0.05</v>
      </c>
      <c r="E33" s="83">
        <v>0.075</v>
      </c>
      <c r="F33" s="84">
        <v>0.075</v>
      </c>
      <c r="G33" s="36" t="s">
        <v>67</v>
      </c>
    </row>
    <row r="34">
      <c r="A34" s="26" t="s">
        <v>68</v>
      </c>
      <c r="B34" s="69"/>
      <c r="C34" s="69"/>
      <c r="D34" s="82">
        <v>0.05</v>
      </c>
      <c r="E34" s="83">
        <v>0.075</v>
      </c>
      <c r="F34" s="84">
        <v>0.075</v>
      </c>
      <c r="G34" s="32" t="s">
        <v>69</v>
      </c>
    </row>
    <row r="35">
      <c r="A35" s="34" t="s">
        <v>71</v>
      </c>
      <c r="B35" s="81"/>
      <c r="C35" s="81"/>
      <c r="D35" s="78">
        <v>1000.0</v>
      </c>
      <c r="E35" s="79">
        <v>1000.0</v>
      </c>
      <c r="F35" s="80">
        <v>1000.0</v>
      </c>
      <c r="G35" s="36" t="s">
        <v>72</v>
      </c>
      <c r="H35" s="14" t="s">
        <v>86</v>
      </c>
    </row>
    <row r="36">
      <c r="A36" s="45"/>
      <c r="B36" s="45"/>
      <c r="C36" s="45"/>
      <c r="D36" s="45"/>
      <c r="E36" s="45"/>
      <c r="F36" s="45"/>
      <c r="G36" s="45"/>
    </row>
    <row r="37">
      <c r="A37" s="15" t="s">
        <v>74</v>
      </c>
      <c r="B37" s="16"/>
      <c r="C37" s="16"/>
      <c r="D37" s="16"/>
      <c r="E37" s="16"/>
      <c r="F37" s="16"/>
      <c r="G37" s="16"/>
    </row>
    <row r="38">
      <c r="A38" s="26" t="s">
        <v>75</v>
      </c>
      <c r="B38" s="69"/>
      <c r="C38" s="69"/>
      <c r="D38" s="65">
        <f t="shared" ref="D38:F38" si="12">D20</f>
        <v>50000</v>
      </c>
      <c r="E38" s="66">
        <f t="shared" si="12"/>
        <v>112500</v>
      </c>
      <c r="F38" s="67">
        <f t="shared" si="12"/>
        <v>200000</v>
      </c>
      <c r="G38" s="69"/>
      <c r="H38" s="14" t="s">
        <v>76</v>
      </c>
    </row>
    <row r="39">
      <c r="A39" s="56" t="s">
        <v>77</v>
      </c>
      <c r="B39" s="81"/>
      <c r="C39" s="81"/>
      <c r="D39" s="92">
        <f t="shared" ref="D39:F39" si="13">D38*12</f>
        <v>600000</v>
      </c>
      <c r="E39" s="93">
        <f t="shared" si="13"/>
        <v>1350000</v>
      </c>
      <c r="F39" s="94">
        <f t="shared" si="13"/>
        <v>2400000</v>
      </c>
      <c r="G39" s="81"/>
    </row>
    <row r="40">
      <c r="A40" s="95" t="s">
        <v>66</v>
      </c>
      <c r="B40" s="69"/>
      <c r="C40" s="69"/>
      <c r="D40" s="96">
        <v>0.05</v>
      </c>
      <c r="E40" s="97">
        <v>0.075</v>
      </c>
      <c r="F40" s="98">
        <v>0.075</v>
      </c>
      <c r="G40" s="69"/>
    </row>
    <row r="41">
      <c r="A41" s="99" t="s">
        <v>78</v>
      </c>
      <c r="B41" s="81"/>
      <c r="C41" s="81"/>
      <c r="D41" s="65">
        <f t="shared" ref="D41:F41" si="14">D39*D40</f>
        <v>30000</v>
      </c>
      <c r="E41" s="66">
        <f t="shared" si="14"/>
        <v>101250</v>
      </c>
      <c r="F41" s="67">
        <f t="shared" si="14"/>
        <v>180000</v>
      </c>
      <c r="G41" s="81"/>
    </row>
    <row r="42">
      <c r="A42" s="100" t="s">
        <v>79</v>
      </c>
      <c r="B42" s="101"/>
      <c r="C42" s="101"/>
      <c r="D42" s="102">
        <f t="shared" ref="D42:F42" si="15">D39-D41</f>
        <v>570000</v>
      </c>
      <c r="E42" s="103">
        <f t="shared" si="15"/>
        <v>1248750</v>
      </c>
      <c r="F42" s="104">
        <f t="shared" si="15"/>
        <v>2220000</v>
      </c>
      <c r="G42" s="101"/>
    </row>
    <row r="43">
      <c r="A43" s="95" t="s">
        <v>80</v>
      </c>
      <c r="B43" s="69"/>
      <c r="C43" s="69"/>
      <c r="D43" s="65">
        <f t="shared" ref="D43:F43" si="16">D27</f>
        <v>2500</v>
      </c>
      <c r="E43" s="66">
        <f t="shared" si="16"/>
        <v>2500</v>
      </c>
      <c r="F43" s="67">
        <f t="shared" si="16"/>
        <v>2500</v>
      </c>
      <c r="G43" s="45"/>
    </row>
    <row r="44">
      <c r="A44" s="105" t="s">
        <v>81</v>
      </c>
    </row>
  </sheetData>
  <mergeCells count="11">
    <mergeCell ref="A23:G23"/>
    <mergeCell ref="A29:G29"/>
    <mergeCell ref="A37:G37"/>
    <mergeCell ref="A44:G44"/>
    <mergeCell ref="A1:G1"/>
    <mergeCell ref="A2:G2"/>
    <mergeCell ref="A5:G5"/>
    <mergeCell ref="A6:G6"/>
    <mergeCell ref="A14:G14"/>
    <mergeCell ref="A15:G15"/>
    <mergeCell ref="A22:G2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63"/>
    <col customWidth="1" min="2" max="2" width="14.0"/>
    <col customWidth="1" min="3" max="3" width="14.88"/>
    <col customWidth="1" min="4" max="4" width="15.0"/>
    <col customWidth="1" min="5" max="5" width="18.25"/>
    <col customWidth="1" min="6" max="6" width="20.13"/>
    <col customWidth="1" min="7" max="7" width="32.38"/>
  </cols>
  <sheetData>
    <row r="1">
      <c r="A1" s="14"/>
      <c r="B1" s="14"/>
      <c r="C1" s="110"/>
      <c r="D1" s="110" t="s">
        <v>87</v>
      </c>
      <c r="E1" s="111"/>
      <c r="F1" s="111"/>
    </row>
    <row r="2">
      <c r="A2" s="106" t="s">
        <v>88</v>
      </c>
      <c r="B2" s="106"/>
      <c r="C2" s="110" t="s">
        <v>89</v>
      </c>
      <c r="D2" s="110">
        <v>1.0</v>
      </c>
      <c r="E2" s="110">
        <v>2.0</v>
      </c>
      <c r="F2" s="110">
        <v>3.0</v>
      </c>
    </row>
    <row r="3">
      <c r="A3" s="14"/>
    </row>
    <row r="4">
      <c r="A4" s="106" t="s">
        <v>90</v>
      </c>
      <c r="C4" s="14" t="s">
        <v>91</v>
      </c>
      <c r="D4" s="107">
        <v>1.0</v>
      </c>
      <c r="E4" s="107">
        <v>0.9</v>
      </c>
      <c r="F4" s="107">
        <v>0.8</v>
      </c>
    </row>
    <row r="5">
      <c r="A5" s="14" t="s">
        <v>19</v>
      </c>
      <c r="B5" s="112">
        <v>1.0</v>
      </c>
      <c r="C5" s="14" t="s">
        <v>92</v>
      </c>
      <c r="D5" s="113">
        <f t="shared" ref="D5:F5" si="1">$B5*D$4</f>
        <v>1</v>
      </c>
      <c r="E5" s="113">
        <f t="shared" si="1"/>
        <v>0.9</v>
      </c>
      <c r="F5" s="113">
        <f t="shared" si="1"/>
        <v>0.8</v>
      </c>
      <c r="G5" s="113">
        <f>(SUM(D5,D6))*D12</f>
        <v>400</v>
      </c>
    </row>
    <row r="6">
      <c r="A6" s="14" t="s">
        <v>93</v>
      </c>
      <c r="B6" s="112">
        <v>1.0</v>
      </c>
      <c r="C6" s="14" t="b">
        <v>1</v>
      </c>
      <c r="D6" s="113">
        <f t="shared" ref="D6:F6" si="2">$B6*D$4</f>
        <v>1</v>
      </c>
      <c r="E6" s="113">
        <f t="shared" si="2"/>
        <v>0.9</v>
      </c>
      <c r="F6" s="113">
        <f t="shared" si="2"/>
        <v>0.8</v>
      </c>
      <c r="G6" s="113">
        <f>(E6+E5)*600</f>
        <v>1080</v>
      </c>
    </row>
    <row r="7">
      <c r="A7" s="14" t="s">
        <v>94</v>
      </c>
      <c r="B7" s="112">
        <v>2.0</v>
      </c>
      <c r="C7" s="14" t="b">
        <v>0</v>
      </c>
      <c r="D7" s="113">
        <f t="shared" ref="D7:F7" si="3">$B7*D$4</f>
        <v>2</v>
      </c>
      <c r="E7" s="113">
        <f t="shared" si="3"/>
        <v>1.8</v>
      </c>
      <c r="F7" s="113">
        <f t="shared" si="3"/>
        <v>1.6</v>
      </c>
      <c r="G7" s="113">
        <f>E9*600</f>
        <v>2700</v>
      </c>
    </row>
    <row r="8">
      <c r="A8" s="14" t="s">
        <v>25</v>
      </c>
      <c r="B8" s="112">
        <v>1.0</v>
      </c>
      <c r="C8" s="14" t="b">
        <v>0</v>
      </c>
      <c r="D8" s="113">
        <f t="shared" ref="D8:F8" si="4">$B8*D$4</f>
        <v>1</v>
      </c>
      <c r="E8" s="113">
        <f t="shared" si="4"/>
        <v>0.9</v>
      </c>
      <c r="F8" s="113">
        <f t="shared" si="4"/>
        <v>0.8</v>
      </c>
      <c r="G8" s="113">
        <f>G6+G7</f>
        <v>3780</v>
      </c>
    </row>
    <row r="9">
      <c r="A9" s="14" t="s">
        <v>27</v>
      </c>
      <c r="B9" s="112">
        <v>5.0</v>
      </c>
      <c r="C9" s="14" t="b">
        <v>0</v>
      </c>
      <c r="D9" s="113">
        <f t="shared" ref="D9:F9" si="5">$B9*D$4</f>
        <v>5</v>
      </c>
      <c r="E9" s="113">
        <f t="shared" si="5"/>
        <v>4.5</v>
      </c>
      <c r="F9" s="113">
        <f t="shared" si="5"/>
        <v>4</v>
      </c>
    </row>
    <row r="10">
      <c r="A10" s="14"/>
    </row>
    <row r="11">
      <c r="A11" s="106" t="s">
        <v>95</v>
      </c>
    </row>
    <row r="12">
      <c r="A12" s="114" t="s">
        <v>96</v>
      </c>
      <c r="C12" s="14"/>
      <c r="D12" s="14">
        <v>200.0</v>
      </c>
      <c r="E12" s="14">
        <v>500.0</v>
      </c>
      <c r="F12" s="14">
        <v>1000.0</v>
      </c>
      <c r="I12" s="14" t="s">
        <v>97</v>
      </c>
      <c r="J12" s="14" t="s">
        <v>98</v>
      </c>
    </row>
    <row r="13">
      <c r="A13" s="115" t="s">
        <v>36</v>
      </c>
      <c r="C13" s="112"/>
      <c r="D13" s="112">
        <f t="shared" ref="D13:F13" si="6">SUM(D5:D9)</f>
        <v>10</v>
      </c>
      <c r="E13" s="112">
        <f t="shared" si="6"/>
        <v>9</v>
      </c>
      <c r="F13" s="112">
        <f t="shared" si="6"/>
        <v>8</v>
      </c>
      <c r="I13" s="14">
        <v>100000.0</v>
      </c>
      <c r="J13" s="14">
        <v>4500.0</v>
      </c>
    </row>
    <row r="14">
      <c r="A14" s="114" t="s">
        <v>99</v>
      </c>
      <c r="C14" s="116">
        <v>1.1</v>
      </c>
      <c r="D14" s="112">
        <f t="shared" ref="D14:F14" si="7">D13*1.1</f>
        <v>11</v>
      </c>
      <c r="E14" s="112">
        <f t="shared" si="7"/>
        <v>9.9</v>
      </c>
      <c r="F14" s="112">
        <f t="shared" si="7"/>
        <v>8.8</v>
      </c>
      <c r="J14" s="117">
        <f>J13/12</f>
        <v>375</v>
      </c>
    </row>
    <row r="15">
      <c r="B15" s="118"/>
      <c r="E15" s="118"/>
      <c r="F15" s="118"/>
    </row>
    <row r="18">
      <c r="A18" s="106" t="s">
        <v>100</v>
      </c>
    </row>
    <row r="19">
      <c r="A19" s="14" t="s">
        <v>80</v>
      </c>
      <c r="C19" s="14" t="s">
        <v>92</v>
      </c>
      <c r="D19" s="112">
        <v>2500.0</v>
      </c>
      <c r="E19" s="112">
        <v>2500.0</v>
      </c>
      <c r="F19" s="112">
        <v>2500.0</v>
      </c>
    </row>
    <row r="20">
      <c r="A20" s="14" t="s">
        <v>101</v>
      </c>
      <c r="C20" s="14" t="b">
        <v>1</v>
      </c>
      <c r="D20" s="112">
        <v>2500.0</v>
      </c>
      <c r="E20" s="112">
        <v>2500.0</v>
      </c>
      <c r="F20" s="112">
        <v>2500.0</v>
      </c>
    </row>
    <row r="21">
      <c r="A21" s="14" t="s">
        <v>102</v>
      </c>
      <c r="C21" s="14" t="b">
        <v>0</v>
      </c>
      <c r="D21" s="112">
        <v>20000.0</v>
      </c>
      <c r="E21" s="112">
        <v>20000.0</v>
      </c>
      <c r="F21" s="112">
        <v>20000.0</v>
      </c>
    </row>
    <row r="22">
      <c r="A22" s="106" t="s">
        <v>103</v>
      </c>
      <c r="B22" s="14" t="s">
        <v>104</v>
      </c>
      <c r="C22" s="14"/>
      <c r="D22" s="112"/>
      <c r="E22" s="112"/>
      <c r="F22" s="112"/>
    </row>
    <row r="23">
      <c r="A23" s="14" t="s">
        <v>102</v>
      </c>
      <c r="C23" s="14" t="b">
        <v>0</v>
      </c>
      <c r="D23" s="112">
        <f t="shared" ref="D23:F23" si="8">D12*D13*10</f>
        <v>20000</v>
      </c>
      <c r="E23" s="112">
        <f t="shared" si="8"/>
        <v>45000</v>
      </c>
      <c r="F23" s="112">
        <f t="shared" si="8"/>
        <v>80000</v>
      </c>
      <c r="G23" s="2" t="s">
        <v>105</v>
      </c>
    </row>
    <row r="24">
      <c r="A24" s="119"/>
      <c r="B24" s="120"/>
      <c r="C24" s="120"/>
      <c r="D24" s="120"/>
      <c r="E24" s="120"/>
    </row>
    <row r="25">
      <c r="A25" s="119" t="s">
        <v>106</v>
      </c>
      <c r="B25" s="120"/>
      <c r="C25" s="120"/>
      <c r="D25" s="120"/>
      <c r="E25" s="120"/>
    </row>
    <row r="26">
      <c r="A26" s="2" t="s">
        <v>107</v>
      </c>
      <c r="B26" s="120"/>
      <c r="C26" s="120"/>
      <c r="D26" s="114" t="s">
        <v>58</v>
      </c>
      <c r="E26" s="114" t="s">
        <v>58</v>
      </c>
      <c r="F26" s="121" t="s">
        <v>59</v>
      </c>
    </row>
    <row r="27">
      <c r="A27" s="121" t="s">
        <v>108</v>
      </c>
      <c r="B27" s="120"/>
      <c r="C27" s="120"/>
      <c r="D27" s="120">
        <v>3.0</v>
      </c>
      <c r="E27" s="120">
        <v>5.0</v>
      </c>
      <c r="F27" s="120">
        <v>7.0</v>
      </c>
    </row>
    <row r="28">
      <c r="A28" s="121" t="s">
        <v>109</v>
      </c>
      <c r="B28" s="122"/>
      <c r="C28" s="122"/>
      <c r="D28" s="112">
        <v>144.0</v>
      </c>
      <c r="E28" s="112">
        <v>144.0</v>
      </c>
      <c r="F28" s="112">
        <v>144.0</v>
      </c>
    </row>
    <row r="30">
      <c r="A30" s="115" t="s">
        <v>110</v>
      </c>
      <c r="D30" s="123">
        <v>0.1</v>
      </c>
      <c r="E30" s="123">
        <v>0.15</v>
      </c>
      <c r="F30" s="123">
        <v>0.2</v>
      </c>
    </row>
    <row r="31">
      <c r="A31" s="124" t="s">
        <v>111</v>
      </c>
      <c r="D31" s="112">
        <v>1000.0</v>
      </c>
      <c r="E31" s="112">
        <v>1000.0</v>
      </c>
      <c r="F31" s="112">
        <v>1000.0</v>
      </c>
      <c r="G31" s="14" t="s">
        <v>112</v>
      </c>
    </row>
    <row r="32">
      <c r="A32" s="121" t="s">
        <v>113</v>
      </c>
      <c r="D32" s="113">
        <f t="shared" ref="D32:F32" si="9">D12*D13*12</f>
        <v>24000</v>
      </c>
      <c r="E32" s="113">
        <f t="shared" si="9"/>
        <v>54000</v>
      </c>
      <c r="F32" s="113">
        <f t="shared" si="9"/>
        <v>96000</v>
      </c>
    </row>
    <row r="33">
      <c r="A33" s="121" t="s">
        <v>114</v>
      </c>
      <c r="D33" s="113">
        <f t="shared" ref="D33:F33" si="10">D32*D30</f>
        <v>2400</v>
      </c>
      <c r="E33" s="113">
        <f t="shared" si="10"/>
        <v>8100</v>
      </c>
      <c r="F33" s="113">
        <f t="shared" si="10"/>
        <v>19200</v>
      </c>
    </row>
    <row r="34">
      <c r="A34" s="111" t="s">
        <v>115</v>
      </c>
      <c r="D34" s="125">
        <f t="shared" ref="D34:F34" si="11">D32-D33</f>
        <v>21600</v>
      </c>
      <c r="E34" s="125">
        <f t="shared" si="11"/>
        <v>45900</v>
      </c>
      <c r="F34" s="125">
        <f t="shared" si="11"/>
        <v>76800</v>
      </c>
    </row>
    <row r="36">
      <c r="A36" s="126" t="s">
        <v>116</v>
      </c>
      <c r="B36" s="127">
        <f>DATE(YEAR(TODAY()),MONTH(TODAY()),DAY(TODAY())+7)</f>
        <v>46139</v>
      </c>
    </row>
  </sheetData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  <col customWidth="1" min="2" max="2" width="14.0"/>
    <col customWidth="1" min="3" max="3" width="14.88"/>
    <col customWidth="1" min="4" max="4" width="15.0"/>
    <col customWidth="1" min="5" max="5" width="18.25"/>
    <col customWidth="1" min="6" max="6" width="20.13"/>
    <col customWidth="1" min="7" max="7" width="32.38"/>
  </cols>
  <sheetData>
    <row r="1">
      <c r="A1" s="14"/>
      <c r="B1" s="14"/>
      <c r="C1" s="110"/>
      <c r="D1" s="110" t="s">
        <v>87</v>
      </c>
      <c r="E1" s="111"/>
      <c r="F1" s="111"/>
    </row>
    <row r="2">
      <c r="A2" s="106" t="s">
        <v>88</v>
      </c>
      <c r="B2" s="106"/>
      <c r="C2" s="110" t="s">
        <v>89</v>
      </c>
      <c r="D2" s="110">
        <v>1.0</v>
      </c>
      <c r="E2" s="110">
        <v>2.0</v>
      </c>
      <c r="F2" s="110">
        <v>3.0</v>
      </c>
    </row>
    <row r="3">
      <c r="A3" s="14"/>
    </row>
    <row r="4">
      <c r="A4" s="106" t="s">
        <v>90</v>
      </c>
      <c r="C4" s="14" t="s">
        <v>91</v>
      </c>
      <c r="D4" s="107">
        <v>1.0</v>
      </c>
      <c r="E4" s="107">
        <v>0.9</v>
      </c>
      <c r="F4" s="107">
        <v>0.8</v>
      </c>
    </row>
    <row r="5">
      <c r="A5" s="14" t="s">
        <v>19</v>
      </c>
      <c r="B5" s="112">
        <v>1.0</v>
      </c>
      <c r="C5" s="14" t="s">
        <v>92</v>
      </c>
      <c r="D5" s="14">
        <v>1.25</v>
      </c>
      <c r="E5" s="113">
        <f t="shared" ref="E5:F5" si="1">$B5*E$4</f>
        <v>0.9</v>
      </c>
      <c r="F5" s="113">
        <f t="shared" si="1"/>
        <v>0.8</v>
      </c>
      <c r="G5" s="117">
        <f>(SUM(D5,D6))*D12</f>
        <v>500</v>
      </c>
    </row>
    <row r="6">
      <c r="A6" s="14" t="s">
        <v>93</v>
      </c>
      <c r="B6" s="112">
        <v>1.0</v>
      </c>
      <c r="C6" s="14" t="b">
        <v>1</v>
      </c>
      <c r="D6" s="14">
        <v>1.25</v>
      </c>
      <c r="E6" s="113">
        <f t="shared" ref="E6:F6" si="2">$B6*E$4</f>
        <v>0.9</v>
      </c>
      <c r="F6" s="113">
        <f t="shared" si="2"/>
        <v>0.8</v>
      </c>
      <c r="G6" s="113">
        <f>(E6+E5)*600</f>
        <v>1080</v>
      </c>
    </row>
    <row r="7">
      <c r="A7" s="14" t="s">
        <v>94</v>
      </c>
      <c r="B7" s="112">
        <v>2.0</v>
      </c>
      <c r="C7" s="14" t="b">
        <v>0</v>
      </c>
      <c r="D7" s="14">
        <v>2.5</v>
      </c>
      <c r="E7" s="113">
        <f t="shared" ref="E7:F7" si="3">$B7*E$4</f>
        <v>1.8</v>
      </c>
      <c r="F7" s="113">
        <f t="shared" si="3"/>
        <v>1.6</v>
      </c>
      <c r="G7" s="113">
        <f>E9*600</f>
        <v>2700</v>
      </c>
    </row>
    <row r="8">
      <c r="A8" s="14" t="s">
        <v>25</v>
      </c>
      <c r="B8" s="112">
        <v>1.0</v>
      </c>
      <c r="C8" s="14" t="b">
        <v>0</v>
      </c>
      <c r="D8" s="14">
        <v>1.25</v>
      </c>
      <c r="E8" s="113">
        <f t="shared" ref="E8:F8" si="4">$B8*E$4</f>
        <v>0.9</v>
      </c>
      <c r="F8" s="113">
        <f t="shared" si="4"/>
        <v>0.8</v>
      </c>
      <c r="G8" s="113">
        <f>G6+G7</f>
        <v>3780</v>
      </c>
    </row>
    <row r="9">
      <c r="A9" s="14" t="s">
        <v>27</v>
      </c>
      <c r="B9" s="112">
        <v>5.0</v>
      </c>
      <c r="C9" s="14" t="b">
        <v>0</v>
      </c>
      <c r="D9" s="14">
        <v>3.75</v>
      </c>
      <c r="E9" s="113">
        <f t="shared" ref="E9:F9" si="5">$B9*E$4</f>
        <v>4.5</v>
      </c>
      <c r="F9" s="113">
        <f t="shared" si="5"/>
        <v>4</v>
      </c>
    </row>
    <row r="10">
      <c r="A10" s="14"/>
    </row>
    <row r="11">
      <c r="A11" s="106" t="s">
        <v>95</v>
      </c>
    </row>
    <row r="12">
      <c r="A12" s="114" t="s">
        <v>96</v>
      </c>
      <c r="C12" s="14"/>
      <c r="D12" s="14">
        <v>200.0</v>
      </c>
      <c r="E12" s="14">
        <v>500.0</v>
      </c>
      <c r="F12" s="14">
        <v>1000.0</v>
      </c>
      <c r="I12" s="14" t="s">
        <v>97</v>
      </c>
      <c r="J12" s="14" t="s">
        <v>98</v>
      </c>
    </row>
    <row r="13">
      <c r="A13" s="115" t="s">
        <v>36</v>
      </c>
      <c r="C13" s="112"/>
      <c r="D13" s="112">
        <f t="shared" ref="D13:F13" si="6">SUM(D5:D9)</f>
        <v>10</v>
      </c>
      <c r="E13" s="112">
        <f t="shared" si="6"/>
        <v>9</v>
      </c>
      <c r="F13" s="112">
        <f t="shared" si="6"/>
        <v>8</v>
      </c>
      <c r="I13" s="14">
        <v>100000.0</v>
      </c>
      <c r="J13" s="14">
        <v>4500.0</v>
      </c>
    </row>
    <row r="14">
      <c r="A14" s="114" t="s">
        <v>99</v>
      </c>
      <c r="C14" s="116">
        <v>1.2</v>
      </c>
      <c r="D14" s="112">
        <f>D13*C14</f>
        <v>12</v>
      </c>
      <c r="E14" s="112">
        <f>E13*C14</f>
        <v>10.8</v>
      </c>
      <c r="F14" s="112">
        <f>F13*C14</f>
        <v>9.6</v>
      </c>
      <c r="G14" s="14" t="s">
        <v>117</v>
      </c>
      <c r="J14" s="117">
        <f>J13/12</f>
        <v>375</v>
      </c>
    </row>
    <row r="15">
      <c r="B15" s="118"/>
      <c r="E15" s="118"/>
      <c r="F15" s="118"/>
    </row>
    <row r="18">
      <c r="A18" s="106" t="s">
        <v>100</v>
      </c>
    </row>
    <row r="19">
      <c r="A19" s="14" t="s">
        <v>80</v>
      </c>
      <c r="C19" s="14" t="s">
        <v>92</v>
      </c>
      <c r="D19" s="112">
        <v>2500.0</v>
      </c>
      <c r="E19" s="112">
        <v>2500.0</v>
      </c>
      <c r="F19" s="112">
        <v>2500.0</v>
      </c>
    </row>
    <row r="20">
      <c r="A20" s="14" t="s">
        <v>101</v>
      </c>
      <c r="C20" s="14" t="b">
        <v>1</v>
      </c>
      <c r="D20" s="112">
        <v>2500.0</v>
      </c>
      <c r="E20" s="112">
        <v>2500.0</v>
      </c>
      <c r="F20" s="112">
        <v>2500.0</v>
      </c>
    </row>
    <row r="21">
      <c r="A21" s="14" t="s">
        <v>102</v>
      </c>
      <c r="C21" s="14" t="b">
        <v>0</v>
      </c>
      <c r="D21" s="112">
        <v>19050.0</v>
      </c>
      <c r="E21" s="112">
        <v>19050.0</v>
      </c>
      <c r="F21" s="112">
        <v>19050.0</v>
      </c>
      <c r="G21" s="14" t="s">
        <v>118</v>
      </c>
    </row>
    <row r="22">
      <c r="A22" s="106"/>
      <c r="D22" s="112"/>
      <c r="E22" s="112"/>
      <c r="F22" s="112"/>
    </row>
    <row r="23">
      <c r="A23" s="119"/>
      <c r="B23" s="120"/>
      <c r="C23" s="120"/>
      <c r="D23" s="120"/>
      <c r="E23" s="120"/>
    </row>
    <row r="24">
      <c r="A24" s="119" t="s">
        <v>106</v>
      </c>
      <c r="B24" s="120"/>
      <c r="C24" s="120"/>
      <c r="D24" s="120"/>
      <c r="E24" s="120"/>
    </row>
    <row r="25">
      <c r="A25" s="2" t="s">
        <v>107</v>
      </c>
      <c r="B25" s="120"/>
      <c r="C25" s="120"/>
      <c r="D25" s="114" t="s">
        <v>58</v>
      </c>
      <c r="E25" s="114" t="s">
        <v>58</v>
      </c>
      <c r="F25" s="121" t="s">
        <v>59</v>
      </c>
    </row>
    <row r="26">
      <c r="A26" s="121" t="s">
        <v>108</v>
      </c>
      <c r="B26" s="120"/>
      <c r="C26" s="120"/>
      <c r="D26" s="120">
        <v>3.0</v>
      </c>
      <c r="E26" s="120">
        <v>5.0</v>
      </c>
      <c r="F26" s="120">
        <v>7.0</v>
      </c>
    </row>
    <row r="27">
      <c r="A27" s="121" t="s">
        <v>109</v>
      </c>
      <c r="B27" s="122"/>
      <c r="C27" s="122"/>
      <c r="D27" s="112">
        <v>144.0</v>
      </c>
      <c r="E27" s="112">
        <v>144.0</v>
      </c>
      <c r="F27" s="112">
        <v>144.0</v>
      </c>
    </row>
    <row r="29">
      <c r="A29" s="115" t="s">
        <v>110</v>
      </c>
      <c r="D29" s="107">
        <v>0.05</v>
      </c>
      <c r="E29" s="107">
        <v>0.075</v>
      </c>
      <c r="F29" s="107">
        <v>0.075</v>
      </c>
      <c r="G29" s="14"/>
    </row>
    <row r="30">
      <c r="A30" s="114" t="s">
        <v>119</v>
      </c>
      <c r="D30" s="107">
        <v>0.05</v>
      </c>
      <c r="E30" s="107">
        <v>0.075</v>
      </c>
      <c r="F30" s="107">
        <v>0.075</v>
      </c>
      <c r="G30" s="14"/>
    </row>
    <row r="31">
      <c r="A31" s="124"/>
      <c r="D31" s="112"/>
      <c r="E31" s="112"/>
      <c r="F31" s="112"/>
      <c r="G31" s="14"/>
    </row>
    <row r="32">
      <c r="A32" s="124" t="s">
        <v>111</v>
      </c>
      <c r="D32" s="112">
        <v>1000.0</v>
      </c>
      <c r="E32" s="112">
        <v>1000.0</v>
      </c>
      <c r="F32" s="112">
        <v>1000.0</v>
      </c>
      <c r="G32" s="14" t="s">
        <v>112</v>
      </c>
    </row>
    <row r="33">
      <c r="A33" s="121" t="s">
        <v>113</v>
      </c>
      <c r="D33" s="113">
        <f t="shared" ref="D33:F33" si="7">D12*D13*12</f>
        <v>24000</v>
      </c>
      <c r="E33" s="113">
        <f t="shared" si="7"/>
        <v>54000</v>
      </c>
      <c r="F33" s="113">
        <f t="shared" si="7"/>
        <v>96000</v>
      </c>
    </row>
    <row r="34">
      <c r="A34" s="121" t="s">
        <v>114</v>
      </c>
      <c r="D34" s="113">
        <f t="shared" ref="D34:F34" si="8">D33*D29</f>
        <v>1200</v>
      </c>
      <c r="E34" s="113">
        <f t="shared" si="8"/>
        <v>4050</v>
      </c>
      <c r="F34" s="113">
        <f t="shared" si="8"/>
        <v>7200</v>
      </c>
    </row>
    <row r="35">
      <c r="A35" s="111" t="s">
        <v>115</v>
      </c>
      <c r="D35" s="125">
        <f t="shared" ref="D35:F35" si="9">D33-D34</f>
        <v>22800</v>
      </c>
      <c r="E35" s="125">
        <f t="shared" si="9"/>
        <v>49950</v>
      </c>
      <c r="F35" s="125">
        <f t="shared" si="9"/>
        <v>88800</v>
      </c>
    </row>
    <row r="37">
      <c r="A37" s="126" t="s">
        <v>120</v>
      </c>
      <c r="B37" s="127">
        <f>DATE(YEAR(TODAY()),MONTH(TODAY()),DAY(TODAY())+7)</f>
        <v>46139</v>
      </c>
    </row>
  </sheetData>
  <drawing r:id="rId1"/>
</worksheet>
</file>